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o365group-fbp/Delte dokumenter/Finance/Quarterly and annual reporting/Capacity and Coverage AssetMgmt/2021 Q2/"/>
    </mc:Choice>
  </mc:AlternateContent>
  <xr:revisionPtr revIDLastSave="233" documentId="8_{901CA45E-6025-4D7A-A322-7DC43FEA741D}" xr6:coauthVersionLast="47" xr6:coauthVersionMax="47" xr10:uidLastSave="{A7A7B2F0-581B-41B7-ACE2-DD71CD9193C8}"/>
  <bookViews>
    <workbookView xWindow="-120" yWindow="-120" windowWidth="29040" windowHeight="15840" xr2:uid="{D3A53F41-D743-468D-8AC7-964EA58C9191}"/>
  </bookViews>
  <sheets>
    <sheet name="Dry Owner Table Q2 2021" sheetId="15" r:id="rId1"/>
    <sheet name="Tanker Owner Table Q1 2021 (2)" sheetId="16" state="hidden" r:id="rId2"/>
    <sheet name="Tanker Owner Table Q2 2021" sheetId="17" r:id="rId3"/>
    <sheet name="Dry Owner Table Q1 2021" sheetId="14" r:id="rId4"/>
    <sheet name="Tanker Owner Table Q1 2021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7" l="1"/>
  <c r="D40" i="17"/>
  <c r="C40" i="17"/>
  <c r="E39" i="17"/>
  <c r="D39" i="17"/>
  <c r="C39" i="17"/>
  <c r="E38" i="17"/>
  <c r="D38" i="17"/>
  <c r="C38" i="17"/>
  <c r="E35" i="17"/>
  <c r="D35" i="17"/>
  <c r="G35" i="17" s="1"/>
  <c r="C35" i="17"/>
  <c r="H27" i="17"/>
  <c r="F27" i="17"/>
  <c r="E27" i="17"/>
  <c r="D27" i="17"/>
  <c r="G27" i="17" s="1"/>
  <c r="C27" i="17"/>
  <c r="E21" i="17"/>
  <c r="E29" i="17" s="1"/>
  <c r="D21" i="17"/>
  <c r="C21" i="17"/>
  <c r="C29" i="17" s="1"/>
  <c r="E40" i="16"/>
  <c r="D40" i="16"/>
  <c r="C40" i="16"/>
  <c r="E39" i="16"/>
  <c r="D39" i="16"/>
  <c r="C39" i="16"/>
  <c r="E38" i="16"/>
  <c r="D38" i="16"/>
  <c r="C38" i="16"/>
  <c r="E35" i="16"/>
  <c r="D35" i="16"/>
  <c r="C35" i="16"/>
  <c r="H27" i="16"/>
  <c r="F27" i="16"/>
  <c r="E27" i="16"/>
  <c r="D27" i="16"/>
  <c r="G27" i="16" s="1"/>
  <c r="C27" i="16"/>
  <c r="E21" i="16"/>
  <c r="E29" i="16" s="1"/>
  <c r="D21" i="16"/>
  <c r="D29" i="16" s="1"/>
  <c r="C21" i="16"/>
  <c r="C29" i="16" s="1"/>
  <c r="E29" i="15"/>
  <c r="D29" i="15"/>
  <c r="C29" i="15"/>
  <c r="E28" i="15"/>
  <c r="D28" i="15"/>
  <c r="C28" i="15"/>
  <c r="E27" i="15"/>
  <c r="D27" i="15"/>
  <c r="C27" i="15"/>
  <c r="G24" i="15"/>
  <c r="E24" i="15"/>
  <c r="D24" i="15"/>
  <c r="C24" i="15"/>
  <c r="F16" i="15"/>
  <c r="E16" i="15"/>
  <c r="H16" i="15" s="1"/>
  <c r="D16" i="15"/>
  <c r="G16" i="15" s="1"/>
  <c r="C16" i="15"/>
  <c r="E10" i="15"/>
  <c r="D10" i="15"/>
  <c r="C10" i="15"/>
  <c r="C18" i="15" s="1"/>
  <c r="E29" i="14"/>
  <c r="D29" i="14"/>
  <c r="C29" i="14"/>
  <c r="E28" i="14"/>
  <c r="D28" i="14"/>
  <c r="C28" i="14"/>
  <c r="E27" i="14"/>
  <c r="D27" i="14"/>
  <c r="C27" i="14"/>
  <c r="E24" i="14"/>
  <c r="D24" i="14"/>
  <c r="G24" i="14" s="1"/>
  <c r="C24" i="14"/>
  <c r="F16" i="14"/>
  <c r="E16" i="14"/>
  <c r="H16" i="14" s="1"/>
  <c r="D16" i="14"/>
  <c r="G16" i="14" s="1"/>
  <c r="C16" i="14"/>
  <c r="E10" i="14"/>
  <c r="D10" i="14"/>
  <c r="C10" i="14"/>
  <c r="C18" i="14" s="1"/>
  <c r="E40" i="13"/>
  <c r="D40" i="13"/>
  <c r="C40" i="13"/>
  <c r="E39" i="13"/>
  <c r="D39" i="13"/>
  <c r="C39" i="13"/>
  <c r="E38" i="13"/>
  <c r="D38" i="13"/>
  <c r="C38" i="13"/>
  <c r="E35" i="13"/>
  <c r="D35" i="13"/>
  <c r="C35" i="13"/>
  <c r="H27" i="13"/>
  <c r="E27" i="13"/>
  <c r="D27" i="13"/>
  <c r="G27" i="13" s="1"/>
  <c r="C27" i="13"/>
  <c r="F27" i="13" s="1"/>
  <c r="E21" i="13"/>
  <c r="E29" i="13" s="1"/>
  <c r="D21" i="13"/>
  <c r="D29" i="13" s="1"/>
  <c r="C21" i="13"/>
  <c r="E18" i="15" l="1"/>
  <c r="C41" i="17"/>
  <c r="E41" i="17"/>
  <c r="D29" i="17"/>
  <c r="D41" i="17" s="1"/>
  <c r="F35" i="17"/>
  <c r="H35" i="17"/>
  <c r="C41" i="16"/>
  <c r="E41" i="16"/>
  <c r="C30" i="15"/>
  <c r="E30" i="15"/>
  <c r="D41" i="16"/>
  <c r="D18" i="15"/>
  <c r="D30" i="15" s="1"/>
  <c r="G35" i="16"/>
  <c r="F24" i="15"/>
  <c r="H24" i="15"/>
  <c r="F35" i="16"/>
  <c r="H35" i="16"/>
  <c r="E18" i="14"/>
  <c r="C29" i="13"/>
  <c r="C30" i="14"/>
  <c r="E30" i="14"/>
  <c r="D18" i="14"/>
  <c r="D30" i="14" s="1"/>
  <c r="F24" i="14"/>
  <c r="H24" i="14"/>
  <c r="C41" i="13"/>
  <c r="E41" i="13"/>
  <c r="D41" i="13"/>
  <c r="G35" i="13"/>
  <c r="F35" i="13"/>
  <c r="H35" i="13"/>
</calcChain>
</file>

<file path=xl/sharedStrings.xml><?xml version="1.0" encoding="utf-8"?>
<sst xmlns="http://schemas.openxmlformats.org/spreadsheetml/2006/main" count="133" uniqueCount="23">
  <si>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</si>
  <si>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</si>
  <si>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</si>
  <si>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</si>
  <si>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</si>
  <si>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</si>
  <si>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</si>
  <si>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</si>
  <si>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</si>
  <si>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</si>
  <si>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</si>
  <si>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</si>
  <si>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</si>
  <si>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MR</t>
  </si>
  <si>
    <t>T/C Capacity</t>
  </si>
  <si>
    <t>Cover</t>
  </si>
  <si>
    <t>LR1</t>
  </si>
  <si>
    <t xml:space="preserve">Costs are excluding O/A. For segments which are operated in a pool the TCE is after management fee. All days include JVs.
</t>
  </si>
  <si>
    <t>Handysize T</t>
  </si>
  <si>
    <t>Capacity and coverage in cash, Dry Owner, at 31 December 2020</t>
  </si>
  <si>
    <t>Capacity and coverage in cash, Tanker Owner, at 31 December 2020</t>
  </si>
  <si>
    <t>Capacity and coverage in cash, Tanker Owner, at 30 June 2021</t>
  </si>
  <si>
    <t>Capacity and coverage in cash, Dry Owner, at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</si>
</sst>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9]#.000,"/>
    <numFmt numFmtId="165" formatCode="mmmm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87">
    <xf numFmtId="0" fontId="0" fillId="0" borderId="0" xfId="0"/>
    <xf numFmtId="164" fontId="3" fillId="4" borderId="0" xfId="3" applyNumberFormat="1" applyFont="1" applyFill="1"/>
    <xf numFmtId="165" fontId="9" fillId="4" borderId="7" xfId="4" applyNumberFormat="1" applyFont="1" applyFill="1" applyBorder="1"/>
    <xf numFmtId="164" fontId="9" fillId="4" borderId="7" xfId="3" applyNumberFormat="1" applyFont="1" applyFill="1" applyBorder="1"/>
    <xf numFmtId="164" fontId="8" fillId="4" borderId="0" xfId="3" applyNumberFormat="1" applyFont="1" applyFill="1"/>
    <xf numFmtId="164" fontId="10" fillId="4" borderId="5" xfId="4" applyNumberFormat="1" applyFont="1" applyFill="1" applyBorder="1"/>
    <xf numFmtId="164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4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4" fontId="7" fillId="4" borderId="0" xfId="3" applyNumberFormat="1" applyFont="1" applyFill="1"/>
    <xf numFmtId="164" fontId="8" fillId="4" borderId="0" xfId="4" applyNumberFormat="1" applyFont="1" applyFill="1"/>
    <xf numFmtId="0" fontId="0" fillId="0" borderId="0" xfId="0"/>
    <xf numFmtId="0" fontId="0" fillId="5" borderId="0" xfId="0" applyFill="1"/>
    <xf numFmtId="164" fontId="6" fillId="4" borderId="0" xfId="4" applyNumberFormat="1" applyFont="1" applyFill="1"/>
    <xf numFmtId="164" fontId="10" fillId="4" borderId="0" xfId="4" applyNumberFormat="1" applyFont="1" applyFill="1"/>
    <xf numFmtId="164" fontId="6" fillId="4" borderId="2" xfId="4" applyNumberFormat="1" applyFont="1" applyFill="1" applyBorder="1"/>
    <xf numFmtId="164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5" fontId="9" fillId="4" borderId="8" xfId="4" applyNumberFormat="1" applyFont="1" applyFill="1" applyBorder="1"/>
    <xf numFmtId="164" fontId="8" fillId="2" borderId="1" xfId="3" applyNumberFormat="1" applyFont="1" applyFill="1" applyBorder="1"/>
    <xf numFmtId="164" fontId="8" fillId="2" borderId="2" xfId="3" applyNumberFormat="1" applyFont="1" applyFill="1" applyBorder="1"/>
    <xf numFmtId="164" fontId="6" fillId="2" borderId="9" xfId="3" applyNumberFormat="1" applyFont="1" applyFill="1" applyBorder="1" applyAlignment="1">
      <alignment horizontal="center"/>
    </xf>
    <xf numFmtId="164" fontId="6" fillId="2" borderId="0" xfId="3" applyNumberFormat="1" applyFont="1" applyFill="1"/>
    <xf numFmtId="166" fontId="11" fillId="2" borderId="9" xfId="0" applyNumberFormat="1" applyFont="1" applyFill="1" applyBorder="1"/>
    <xf numFmtId="166" fontId="11" fillId="2" borderId="0" xfId="0" applyNumberFormat="1" applyFont="1" applyFill="1"/>
    <xf numFmtId="166" fontId="11" fillId="2" borderId="9" xfId="1" applyNumberFormat="1" applyFont="1" applyFill="1" applyBorder="1"/>
    <xf numFmtId="166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4" fontId="5" fillId="2" borderId="9" xfId="3" applyNumberFormat="1" applyFont="1" applyFill="1" applyBorder="1"/>
    <xf numFmtId="164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4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4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4" fontId="7" fillId="2" borderId="0" xfId="3" applyNumberFormat="1" applyFont="1" applyFill="1"/>
    <xf numFmtId="164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4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4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4" fontId="14" fillId="6" borderId="0" xfId="3" applyNumberFormat="1" applyFont="1" applyFill="1" applyAlignment="1">
      <alignment vertical="center"/>
    </xf>
    <xf numFmtId="164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10" fillId="2" borderId="0" xfId="3" applyNumberFormat="1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6" fontId="6" fillId="2" borderId="0" xfId="1" applyNumberFormat="1" applyFont="1" applyFill="1" applyAlignment="1">
      <alignment vertical="top" wrapText="1"/>
    </xf>
    <xf numFmtId="164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center"/>
    </xf>
    <xf numFmtId="164" fontId="10" fillId="2" borderId="6" xfId="3" applyNumberFormat="1" applyFont="1" applyFill="1" applyBorder="1" applyAlignment="1">
      <alignment horizontal="center"/>
    </xf>
    <xf numFmtId="164" fontId="10" fillId="2" borderId="4" xfId="3" applyNumberFormat="1" applyFont="1" applyFill="1" applyBorder="1" applyAlignment="1">
      <alignment horizontal="center"/>
    </xf>
    <xf numFmtId="164" fontId="5" fillId="2" borderId="4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</cellXfs>
  <cellStyles count="11">
    <cellStyle name="Comma" xfId="1" builtinId="3"/>
    <cellStyle name="Comma 2" xfId="8" xr:uid="{12AD9DC9-EC99-4BA7-96E6-67867DFA0A99}"/>
    <cellStyle name="Currency 2" xfId="6" xr:uid="{7B1C2BCD-D9AF-4D7F-B38A-3775D5B0A5A4}"/>
    <cellStyle name="Currency 3" xfId="7" xr:uid="{87097EF6-4E94-40F1-B140-372CB3D11780}"/>
    <cellStyle name="Normal" xfId="0" builtinId="0"/>
    <cellStyle name="Normal 2" xfId="9" xr:uid="{1EE59B47-A4B1-4138-B0FE-C4E2F2CD3DFE}"/>
    <cellStyle name="Normal 3" xfId="10" xr:uid="{DC582912-6D9F-46BF-8986-429B90C82A16}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1" defaultTableStyle="TableStyleMedium2" defaultPivotStyle="PivotStyleLight16">
    <tableStyle name="Invisible" pivot="0" table="0" count="0" xr9:uid="{C5F32AA4-8D88-4EEF-AEFF-9D1A4F7708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0476-E147-48B6-BE9F-847E3689E355}">
  <sheetPr>
    <tabColor theme="8" tint="0.79998168889431442"/>
  </sheetPr>
  <dimension ref="A2:J32"/>
  <sheetViews>
    <sheetView showGridLines="0" tabSelected="1" zoomScaleNormal="100" workbookViewId="0">
      <selection activeCell="P19" sqref="P19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22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2021</v>
      </c>
      <c r="D4" s="67">
        <v>2022</v>
      </c>
      <c r="E4" s="68">
        <v>2023</v>
      </c>
      <c r="F4" s="67">
        <v>2021</v>
      </c>
      <c r="G4" s="67">
        <v>2022</v>
      </c>
      <c r="H4" s="68">
        <v>2023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1" t="s">
        <v>3</v>
      </c>
      <c r="D6" s="81"/>
      <c r="E6" s="82"/>
      <c r="F6" s="26"/>
      <c r="G6" s="27"/>
      <c r="H6" s="27"/>
    </row>
    <row r="7" spans="1:10" x14ac:dyDescent="0.25">
      <c r="A7" s="7" t="s">
        <v>0</v>
      </c>
      <c r="B7" s="4"/>
      <c r="C7" s="47">
        <v>528</v>
      </c>
      <c r="D7" s="47">
        <v>1460</v>
      </c>
      <c r="E7" s="47">
        <v>1460</v>
      </c>
      <c r="F7" s="28"/>
      <c r="G7" s="29"/>
      <c r="H7" s="29"/>
    </row>
    <row r="8" spans="1:10" x14ac:dyDescent="0.25">
      <c r="A8" s="7" t="s">
        <v>1</v>
      </c>
      <c r="B8" s="4"/>
      <c r="C8" s="47">
        <v>1889</v>
      </c>
      <c r="D8" s="47">
        <v>4485</v>
      </c>
      <c r="E8" s="47">
        <v>4745</v>
      </c>
      <c r="F8" s="30"/>
      <c r="G8" s="31"/>
      <c r="H8" s="31"/>
    </row>
    <row r="9" spans="1:10" x14ac:dyDescent="0.25">
      <c r="A9" s="8" t="s">
        <v>4</v>
      </c>
      <c r="B9" s="6"/>
      <c r="C9" s="47">
        <v>368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2785</v>
      </c>
      <c r="D10" s="48">
        <f>SUM(D7:D9)</f>
        <v>6675</v>
      </c>
      <c r="E10" s="48">
        <f>SUM(E7:E9)</f>
        <v>6935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3" t="s">
        <v>7</v>
      </c>
      <c r="G12" s="81"/>
      <c r="H12" s="81"/>
    </row>
    <row r="13" spans="1:10" x14ac:dyDescent="0.25">
      <c r="A13" s="7" t="s">
        <v>0</v>
      </c>
      <c r="B13" s="4"/>
      <c r="C13" s="47">
        <v>3098</v>
      </c>
      <c r="D13" s="47">
        <v>5543</v>
      </c>
      <c r="E13" s="47">
        <v>7410</v>
      </c>
      <c r="F13" s="51">
        <v>12912</v>
      </c>
      <c r="G13" s="47">
        <v>12517</v>
      </c>
      <c r="H13" s="47">
        <v>12292</v>
      </c>
    </row>
    <row r="14" spans="1:10" x14ac:dyDescent="0.25">
      <c r="A14" s="7" t="s">
        <v>1</v>
      </c>
      <c r="B14" s="4"/>
      <c r="C14" s="47">
        <v>4048</v>
      </c>
      <c r="D14" s="47">
        <v>8435</v>
      </c>
      <c r="E14" s="47">
        <v>7445</v>
      </c>
      <c r="F14" s="51">
        <v>11880</v>
      </c>
      <c r="G14" s="47">
        <v>11554</v>
      </c>
      <c r="H14" s="47">
        <v>11037</v>
      </c>
    </row>
    <row r="15" spans="1:10" x14ac:dyDescent="0.25">
      <c r="A15" s="8" t="s">
        <v>4</v>
      </c>
      <c r="B15" s="6"/>
      <c r="C15" s="47">
        <v>1336</v>
      </c>
      <c r="D15" s="47">
        <v>3468</v>
      </c>
      <c r="E15" s="47">
        <v>3034</v>
      </c>
      <c r="F15" s="52">
        <v>10026</v>
      </c>
      <c r="G15" s="53">
        <v>9555</v>
      </c>
      <c r="H15" s="53">
        <v>9385</v>
      </c>
    </row>
    <row r="16" spans="1:10" x14ac:dyDescent="0.25">
      <c r="A16" s="9" t="s">
        <v>5</v>
      </c>
      <c r="B16" s="10"/>
      <c r="C16" s="48">
        <f>SUM(C13:C15)</f>
        <v>8482</v>
      </c>
      <c r="D16" s="48">
        <f>SUM(D13:D15)</f>
        <v>17446</v>
      </c>
      <c r="E16" s="48">
        <f>SUM(E13:E15)</f>
        <v>17889</v>
      </c>
      <c r="F16" s="54">
        <f>SUMPRODUCT(C13:C15,F13:F15)/C16</f>
        <v>11964.908276349917</v>
      </c>
      <c r="G16" s="48">
        <f>SUMPRODUCT(D13:D15,G13:G15)/D16</f>
        <v>11462.596641063854</v>
      </c>
      <c r="H16" s="48">
        <f>SUMPRODUCT(E13:E15,H13:H15)/E16</f>
        <v>11276.665828162559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11267</v>
      </c>
      <c r="D18" s="59">
        <f>D10+D16</f>
        <v>24121</v>
      </c>
      <c r="E18" s="60">
        <f>E10+E16</f>
        <v>24824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4" t="s">
        <v>10</v>
      </c>
      <c r="G20" s="85"/>
      <c r="H20" s="85"/>
    </row>
    <row r="21" spans="1:8" x14ac:dyDescent="0.25">
      <c r="A21" s="7" t="s">
        <v>0</v>
      </c>
      <c r="B21" s="4"/>
      <c r="C21" s="47">
        <v>3850</v>
      </c>
      <c r="D21" s="47">
        <v>5438</v>
      </c>
      <c r="E21" s="47">
        <v>2886</v>
      </c>
      <c r="F21" s="51">
        <v>12191</v>
      </c>
      <c r="G21" s="47">
        <v>13922</v>
      </c>
      <c r="H21" s="47">
        <v>14696</v>
      </c>
    </row>
    <row r="22" spans="1:8" x14ac:dyDescent="0.25">
      <c r="A22" s="7" t="s">
        <v>1</v>
      </c>
      <c r="B22" s="4"/>
      <c r="C22" s="47">
        <v>6627</v>
      </c>
      <c r="D22" s="47">
        <v>10121</v>
      </c>
      <c r="E22" s="47">
        <v>2643</v>
      </c>
      <c r="F22" s="51">
        <v>10951</v>
      </c>
      <c r="G22" s="47">
        <v>12774</v>
      </c>
      <c r="H22" s="47">
        <v>11390</v>
      </c>
    </row>
    <row r="23" spans="1:8" x14ac:dyDescent="0.25">
      <c r="A23" s="8" t="s">
        <v>4</v>
      </c>
      <c r="B23" s="6"/>
      <c r="C23" s="47">
        <v>1520</v>
      </c>
      <c r="D23" s="47">
        <v>3121</v>
      </c>
      <c r="E23" s="47">
        <v>2389</v>
      </c>
      <c r="F23" s="52">
        <v>10913</v>
      </c>
      <c r="G23" s="53">
        <v>10578</v>
      </c>
      <c r="H23" s="53">
        <v>9894</v>
      </c>
    </row>
    <row r="24" spans="1:8" ht="15.75" thickBot="1" x14ac:dyDescent="0.3">
      <c r="A24" s="57" t="s">
        <v>5</v>
      </c>
      <c r="B24" s="58"/>
      <c r="C24" s="59">
        <f>SUM(C21:C23)</f>
        <v>11997</v>
      </c>
      <c r="D24" s="59">
        <f>SUM(D21:D23)</f>
        <v>18680</v>
      </c>
      <c r="E24" s="59">
        <f>SUM(E21:E23)</f>
        <v>7918</v>
      </c>
      <c r="F24" s="61">
        <f>SUMPRODUCT(C21:C23,F21:F23)/C24</f>
        <v>11344.118279569893</v>
      </c>
      <c r="G24" s="59">
        <f>SUMPRODUCT(D21:D23,G21:G23)/D24</f>
        <v>12741.297002141328</v>
      </c>
      <c r="H24" s="59">
        <f>SUMPRODUCT(E21:E23,H21:H23)/E24</f>
        <v>12143.621116443546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1.0617760617760619</v>
      </c>
      <c r="D27" s="49">
        <f t="shared" si="0"/>
        <v>0.77652434670855353</v>
      </c>
      <c r="E27" s="49">
        <f t="shared" si="0"/>
        <v>0.32536640360766628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1.1162203132895401</v>
      </c>
      <c r="D28" s="49">
        <f t="shared" si="0"/>
        <v>0.78335913312693495</v>
      </c>
      <c r="E28" s="49">
        <f t="shared" si="0"/>
        <v>0.21681706316652993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0.892018779342723</v>
      </c>
      <c r="D29" s="49">
        <f t="shared" si="0"/>
        <v>0.74344926155312052</v>
      </c>
      <c r="E29" s="49">
        <f t="shared" si="0"/>
        <v>0.63469713071200851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1.0647909825153101</v>
      </c>
      <c r="D30" s="62">
        <f>D24/D18</f>
        <v>0.77442892085734427</v>
      </c>
      <c r="E30" s="62">
        <f>E24/E18</f>
        <v>0.31896551724137934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6" t="s">
        <v>17</v>
      </c>
      <c r="B32" s="86"/>
      <c r="C32" s="86"/>
      <c r="D32" s="86"/>
      <c r="E32" s="86"/>
      <c r="F32" s="86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5C95-AF0C-41F3-AC09-6FCD76EC1494}">
  <sheetPr>
    <tabColor theme="8" tint="0.79998168889431442"/>
  </sheetPr>
  <dimension ref="A1:M43"/>
  <sheetViews>
    <sheetView showGridLines="0" topLeftCell="A16" zoomScaleNormal="100" workbookViewId="0">
      <selection activeCell="D46" sqref="D46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20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2</v>
      </c>
      <c r="B18" s="6"/>
      <c r="C18" s="81" t="s">
        <v>3</v>
      </c>
      <c r="D18" s="81"/>
      <c r="E18" s="82"/>
      <c r="F18" s="26"/>
      <c r="G18" s="27"/>
      <c r="H18" s="27"/>
    </row>
    <row r="19" spans="1:9" x14ac:dyDescent="0.25">
      <c r="A19" s="7" t="s">
        <v>13</v>
      </c>
      <c r="B19" s="4"/>
      <c r="C19" s="47">
        <v>3780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18</v>
      </c>
      <c r="B20" s="6"/>
      <c r="C20" s="47">
        <v>1389</v>
      </c>
      <c r="D20" s="47">
        <v>1825</v>
      </c>
      <c r="E20" s="47">
        <v>1825</v>
      </c>
      <c r="F20" s="73"/>
      <c r="G20" s="72"/>
      <c r="H20" s="72"/>
    </row>
    <row r="21" spans="1:9" x14ac:dyDescent="0.25">
      <c r="A21" s="9" t="s">
        <v>5</v>
      </c>
      <c r="B21" s="10"/>
      <c r="C21" s="48">
        <f>C19+C20</f>
        <v>5169</v>
      </c>
      <c r="D21" s="48">
        <f t="shared" ref="D21:E21" si="0">D19+D20</f>
        <v>6935</v>
      </c>
      <c r="E21" s="48">
        <f t="shared" si="0"/>
        <v>6935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3" t="s">
        <v>7</v>
      </c>
      <c r="G23" s="81"/>
      <c r="H23" s="81"/>
    </row>
    <row r="24" spans="1:9" x14ac:dyDescent="0.25">
      <c r="A24" s="18" t="s">
        <v>16</v>
      </c>
      <c r="B24" s="19"/>
      <c r="C24" s="47">
        <v>30</v>
      </c>
      <c r="D24" s="47">
        <v>0</v>
      </c>
      <c r="E24" s="47">
        <v>0</v>
      </c>
      <c r="F24" s="77">
        <v>19150</v>
      </c>
      <c r="G24" s="47">
        <v>0</v>
      </c>
      <c r="H24" s="78">
        <v>0</v>
      </c>
    </row>
    <row r="25" spans="1:9" x14ac:dyDescent="0.25">
      <c r="A25" s="7" t="s">
        <v>13</v>
      </c>
      <c r="B25" s="4"/>
      <c r="C25" s="47">
        <v>4719</v>
      </c>
      <c r="D25" s="47">
        <v>6884</v>
      </c>
      <c r="E25" s="47">
        <v>5819</v>
      </c>
      <c r="F25" s="51">
        <v>15243</v>
      </c>
      <c r="G25" s="47">
        <v>15188</v>
      </c>
      <c r="H25" s="47">
        <v>15171</v>
      </c>
    </row>
    <row r="26" spans="1:9" x14ac:dyDescent="0.25">
      <c r="A26" s="8" t="s">
        <v>18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4749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15267.680985470626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9918</v>
      </c>
      <c r="D29" s="48">
        <f>D21+D27</f>
        <v>13819</v>
      </c>
      <c r="E29" s="48">
        <f>E21+E27</f>
        <v>12754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4" t="s">
        <v>10</v>
      </c>
      <c r="G31" s="85"/>
      <c r="H31" s="85"/>
      <c r="I31" s="12"/>
    </row>
    <row r="32" spans="1:9" x14ac:dyDescent="0.25">
      <c r="A32" s="18" t="s">
        <v>16</v>
      </c>
      <c r="B32" s="19"/>
      <c r="C32" s="47">
        <v>30</v>
      </c>
      <c r="D32" s="47">
        <v>0</v>
      </c>
      <c r="E32" s="47">
        <v>0</v>
      </c>
      <c r="F32" s="77">
        <v>19350</v>
      </c>
      <c r="G32" s="78">
        <v>0</v>
      </c>
      <c r="H32" s="78">
        <v>0</v>
      </c>
    </row>
    <row r="33" spans="1:13" x14ac:dyDescent="0.25">
      <c r="A33" s="7" t="s">
        <v>13</v>
      </c>
      <c r="B33" s="4"/>
      <c r="C33" s="47">
        <v>6789</v>
      </c>
      <c r="D33" s="47">
        <v>3572</v>
      </c>
      <c r="E33" s="47">
        <v>1017</v>
      </c>
      <c r="F33" s="51">
        <v>15308</v>
      </c>
      <c r="G33" s="47">
        <v>16797</v>
      </c>
      <c r="H33" s="47">
        <v>16692</v>
      </c>
    </row>
    <row r="34" spans="1:13" x14ac:dyDescent="0.25">
      <c r="A34" s="8" t="s">
        <v>18</v>
      </c>
      <c r="B34" s="6"/>
      <c r="C34" s="47">
        <v>1083</v>
      </c>
      <c r="D34" s="47">
        <v>121</v>
      </c>
      <c r="E34" s="47">
        <v>0</v>
      </c>
      <c r="F34" s="51">
        <v>11606</v>
      </c>
      <c r="G34" s="47">
        <v>10618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7902</v>
      </c>
      <c r="D35" s="48">
        <f t="shared" ref="D35:E35" si="2">SUM(D32:D34)</f>
        <v>3693</v>
      </c>
      <c r="E35" s="48">
        <f t="shared" si="2"/>
        <v>1017</v>
      </c>
      <c r="F35" s="79">
        <f>SUMPRODUCT(C32:C34,F32:F34)/C35</f>
        <v>14815.971905846622</v>
      </c>
      <c r="G35" s="80">
        <f>SUMPRODUCT(D32:D34,G32:G34)/D35</f>
        <v>16594.546980774438</v>
      </c>
      <c r="H35" s="80">
        <f>SUMPRODUCT(E32:E34,H32:H34)/E35</f>
        <v>16692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16</v>
      </c>
      <c r="B38" s="19"/>
      <c r="C38" s="49">
        <f>IFERROR(C32/(C24),"")</f>
        <v>1</v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13</v>
      </c>
      <c r="B39" s="4"/>
      <c r="C39" s="49">
        <f t="shared" ref="C39:E40" si="3">IFERROR(C33/(C19+C25),"")</f>
        <v>0.79879985880691851</v>
      </c>
      <c r="D39" s="49">
        <f t="shared" si="3"/>
        <v>0.29781557445389362</v>
      </c>
      <c r="E39" s="49">
        <f t="shared" si="3"/>
        <v>9.3055174306889921E-2</v>
      </c>
      <c r="F39" s="36"/>
      <c r="G39" s="37"/>
      <c r="H39" s="75"/>
    </row>
    <row r="40" spans="1:13" x14ac:dyDescent="0.25">
      <c r="A40" s="8" t="s">
        <v>18</v>
      </c>
      <c r="B40" s="6"/>
      <c r="C40" s="49">
        <f t="shared" si="3"/>
        <v>0.77969762419006483</v>
      </c>
      <c r="D40" s="49">
        <f t="shared" si="3"/>
        <v>6.6301369863013701E-2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5</v>
      </c>
      <c r="B41" s="10"/>
      <c r="C41" s="50">
        <f>C35/C29</f>
        <v>0.79673321234119787</v>
      </c>
      <c r="D41" s="50">
        <f t="shared" ref="D41:E41" si="4">D35/D29</f>
        <v>0.26724075548158333</v>
      </c>
      <c r="E41" s="50">
        <f t="shared" si="4"/>
        <v>7.9739689509173595E-2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6" t="s">
        <v>12</v>
      </c>
      <c r="B43" s="86"/>
      <c r="C43" s="86"/>
      <c r="D43" s="86"/>
      <c r="E43" s="86"/>
      <c r="F43" s="86"/>
      <c r="G43" s="86"/>
      <c r="H43" s="86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7603-4C35-4F30-B848-4C0D9D66E1B0}">
  <sheetPr>
    <tabColor theme="8" tint="0.79998168889431442"/>
  </sheetPr>
  <dimension ref="A1:M43"/>
  <sheetViews>
    <sheetView showGridLines="0" topLeftCell="A13" zoomScaleNormal="100" workbookViewId="0">
      <selection activeCell="G25" sqref="G25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21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2</v>
      </c>
      <c r="B18" s="6"/>
      <c r="C18" s="81" t="s">
        <v>3</v>
      </c>
      <c r="D18" s="81"/>
      <c r="E18" s="82"/>
      <c r="F18" s="26"/>
      <c r="G18" s="27"/>
      <c r="H18" s="27"/>
    </row>
    <row r="19" spans="1:9" x14ac:dyDescent="0.25">
      <c r="A19" s="7" t="s">
        <v>13</v>
      </c>
      <c r="B19" s="4"/>
      <c r="C19" s="47">
        <v>2576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18</v>
      </c>
      <c r="B20" s="6"/>
      <c r="C20" s="47">
        <v>736</v>
      </c>
      <c r="D20" s="47">
        <v>1460</v>
      </c>
      <c r="E20" s="47">
        <v>1460</v>
      </c>
      <c r="F20" s="73"/>
      <c r="G20" s="72"/>
      <c r="H20" s="72"/>
    </row>
    <row r="21" spans="1:9" x14ac:dyDescent="0.25">
      <c r="A21" s="9" t="s">
        <v>5</v>
      </c>
      <c r="B21" s="10"/>
      <c r="C21" s="48">
        <f>C19+C20</f>
        <v>3312</v>
      </c>
      <c r="D21" s="48">
        <f t="shared" ref="D21:E21" si="0">D19+D20</f>
        <v>6570</v>
      </c>
      <c r="E21" s="48">
        <f t="shared" si="0"/>
        <v>6570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3" t="s">
        <v>7</v>
      </c>
      <c r="G23" s="81"/>
      <c r="H23" s="81"/>
    </row>
    <row r="24" spans="1:9" x14ac:dyDescent="0.25">
      <c r="A24" s="18" t="s">
        <v>16</v>
      </c>
      <c r="B24" s="19"/>
      <c r="C24" s="47">
        <v>0</v>
      </c>
      <c r="D24" s="47">
        <v>0</v>
      </c>
      <c r="E24" s="47">
        <v>0</v>
      </c>
      <c r="F24" s="77">
        <v>0</v>
      </c>
      <c r="G24" s="47">
        <v>0</v>
      </c>
      <c r="H24" s="78">
        <v>0</v>
      </c>
    </row>
    <row r="25" spans="1:9" x14ac:dyDescent="0.25">
      <c r="A25" s="7" t="s">
        <v>13</v>
      </c>
      <c r="B25" s="4"/>
      <c r="C25" s="47">
        <v>3215</v>
      </c>
      <c r="D25" s="47">
        <v>6884</v>
      </c>
      <c r="E25" s="47">
        <v>5819</v>
      </c>
      <c r="F25" s="51">
        <v>15246</v>
      </c>
      <c r="G25" s="47">
        <v>15188</v>
      </c>
      <c r="H25" s="47">
        <v>15171</v>
      </c>
    </row>
    <row r="26" spans="1:9" x14ac:dyDescent="0.25">
      <c r="A26" s="8" t="s">
        <v>18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3215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15246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6527</v>
      </c>
      <c r="D29" s="48">
        <f>D21+D27</f>
        <v>13454</v>
      </c>
      <c r="E29" s="48">
        <f>E21+E27</f>
        <v>12389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4" t="s">
        <v>10</v>
      </c>
      <c r="G31" s="85"/>
      <c r="H31" s="85"/>
      <c r="I31" s="12"/>
    </row>
    <row r="32" spans="1:9" x14ac:dyDescent="0.25">
      <c r="A32" s="18" t="s">
        <v>16</v>
      </c>
      <c r="B32" s="19"/>
      <c r="C32" s="47">
        <v>0</v>
      </c>
      <c r="D32" s="47">
        <v>0</v>
      </c>
      <c r="E32" s="47">
        <v>0</v>
      </c>
      <c r="F32" s="77">
        <v>0</v>
      </c>
      <c r="G32" s="78">
        <v>0</v>
      </c>
      <c r="H32" s="78">
        <v>0</v>
      </c>
    </row>
    <row r="33" spans="1:13" x14ac:dyDescent="0.25">
      <c r="A33" s="7" t="s">
        <v>13</v>
      </c>
      <c r="B33" s="4"/>
      <c r="C33" s="47">
        <v>4546</v>
      </c>
      <c r="D33" s="47">
        <v>4027</v>
      </c>
      <c r="E33" s="47">
        <v>1232</v>
      </c>
      <c r="F33" s="51">
        <v>15438</v>
      </c>
      <c r="G33" s="47">
        <v>16657</v>
      </c>
      <c r="H33" s="47">
        <v>16516</v>
      </c>
    </row>
    <row r="34" spans="1:13" x14ac:dyDescent="0.25">
      <c r="A34" s="8" t="s">
        <v>18</v>
      </c>
      <c r="B34" s="6"/>
      <c r="C34" s="47">
        <v>583</v>
      </c>
      <c r="D34" s="47">
        <v>121</v>
      </c>
      <c r="E34" s="47">
        <v>0</v>
      </c>
      <c r="F34" s="51">
        <v>11434</v>
      </c>
      <c r="G34" s="47">
        <v>10618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5129</v>
      </c>
      <c r="D35" s="48">
        <f t="shared" ref="D35:E35" si="2">SUM(D32:D34)</f>
        <v>4148</v>
      </c>
      <c r="E35" s="48">
        <f t="shared" si="2"/>
        <v>1232</v>
      </c>
      <c r="F35" s="79">
        <f>SUMPRODUCT(C32:C34,F32:F34)/C35</f>
        <v>14982.875804250341</v>
      </c>
      <c r="G35" s="80">
        <f>SUMPRODUCT(D32:D34,G32:G34)/D35</f>
        <v>16480.838235294119</v>
      </c>
      <c r="H35" s="80">
        <f>SUMPRODUCT(E32:E34,H32:H34)/E35</f>
        <v>16516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16</v>
      </c>
      <c r="B38" s="19"/>
      <c r="C38" s="49" t="str">
        <f>IFERROR(C32/(C24),"")</f>
        <v/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13</v>
      </c>
      <c r="B39" s="4"/>
      <c r="C39" s="49">
        <f t="shared" ref="C39:E40" si="3">IFERROR(C33/(C19+C25),"")</f>
        <v>0.78501122431359005</v>
      </c>
      <c r="D39" s="49">
        <f t="shared" si="3"/>
        <v>0.33575120893780225</v>
      </c>
      <c r="E39" s="49">
        <f t="shared" si="3"/>
        <v>0.11272760545338091</v>
      </c>
      <c r="F39" s="36"/>
      <c r="G39" s="37"/>
      <c r="H39" s="75"/>
    </row>
    <row r="40" spans="1:13" x14ac:dyDescent="0.25">
      <c r="A40" s="8" t="s">
        <v>18</v>
      </c>
      <c r="B40" s="6"/>
      <c r="C40" s="49">
        <f t="shared" si="3"/>
        <v>0.79211956521739135</v>
      </c>
      <c r="D40" s="49">
        <f t="shared" si="3"/>
        <v>8.287671232876713E-2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5</v>
      </c>
      <c r="B41" s="10"/>
      <c r="C41" s="50">
        <f>C35/C29</f>
        <v>0.78581277769266122</v>
      </c>
      <c r="D41" s="50">
        <f t="shared" ref="D41:E41" si="4">D35/D29</f>
        <v>0.30830979634309497</v>
      </c>
      <c r="E41" s="50">
        <f t="shared" si="4"/>
        <v>9.9443054322382762E-2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6" t="s">
        <v>12</v>
      </c>
      <c r="B43" s="86"/>
      <c r="C43" s="86"/>
      <c r="D43" s="86"/>
      <c r="E43" s="86"/>
      <c r="F43" s="86"/>
      <c r="G43" s="86"/>
      <c r="H43" s="86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CF9D-D228-481A-B6CA-3697DCDE3DA8}">
  <sheetPr>
    <tabColor theme="8" tint="0.79998168889431442"/>
  </sheetPr>
  <dimension ref="A2:J32"/>
  <sheetViews>
    <sheetView showGridLines="0" zoomScaleNormal="100" workbookViewId="0">
      <selection activeCell="D46" sqref="D46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19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2021</v>
      </c>
      <c r="D4" s="67">
        <v>2022</v>
      </c>
      <c r="E4" s="68">
        <v>2023</v>
      </c>
      <c r="F4" s="67">
        <v>2021</v>
      </c>
      <c r="G4" s="67">
        <v>2022</v>
      </c>
      <c r="H4" s="68">
        <v>2023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1" t="s">
        <v>3</v>
      </c>
      <c r="D6" s="81"/>
      <c r="E6" s="82"/>
      <c r="F6" s="26"/>
      <c r="G6" s="27"/>
      <c r="H6" s="27"/>
    </row>
    <row r="7" spans="1:10" x14ac:dyDescent="0.25">
      <c r="A7" s="7" t="s">
        <v>0</v>
      </c>
      <c r="B7" s="4"/>
      <c r="C7" s="47">
        <v>740</v>
      </c>
      <c r="D7" s="47">
        <v>1095</v>
      </c>
      <c r="E7" s="47">
        <v>1095</v>
      </c>
      <c r="F7" s="28"/>
      <c r="G7" s="29"/>
      <c r="H7" s="29"/>
    </row>
    <row r="8" spans="1:10" x14ac:dyDescent="0.25">
      <c r="A8" s="7" t="s">
        <v>1</v>
      </c>
      <c r="B8" s="4"/>
      <c r="C8" s="47">
        <v>3025</v>
      </c>
      <c r="D8" s="47">
        <v>5157</v>
      </c>
      <c r="E8" s="47">
        <v>5475</v>
      </c>
      <c r="F8" s="30"/>
      <c r="G8" s="31"/>
      <c r="H8" s="31"/>
    </row>
    <row r="9" spans="1:10" x14ac:dyDescent="0.25">
      <c r="A9" s="8" t="s">
        <v>4</v>
      </c>
      <c r="B9" s="6"/>
      <c r="C9" s="47">
        <v>550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4315</v>
      </c>
      <c r="D10" s="48">
        <f>SUM(D7:D9)</f>
        <v>6982</v>
      </c>
      <c r="E10" s="48">
        <f>SUM(E7:E9)</f>
        <v>7300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3" t="s">
        <v>7</v>
      </c>
      <c r="G12" s="81"/>
      <c r="H12" s="81"/>
    </row>
    <row r="13" spans="1:10" x14ac:dyDescent="0.25">
      <c r="A13" s="7" t="s">
        <v>0</v>
      </c>
      <c r="B13" s="4"/>
      <c r="C13" s="47">
        <v>4798</v>
      </c>
      <c r="D13" s="47">
        <v>5543</v>
      </c>
      <c r="E13" s="47">
        <v>4170</v>
      </c>
      <c r="F13" s="51">
        <v>12829</v>
      </c>
      <c r="G13" s="47">
        <v>12517</v>
      </c>
      <c r="H13" s="47">
        <v>11947</v>
      </c>
    </row>
    <row r="14" spans="1:10" x14ac:dyDescent="0.25">
      <c r="A14" s="7" t="s">
        <v>1</v>
      </c>
      <c r="B14" s="4"/>
      <c r="C14" s="47">
        <v>5775</v>
      </c>
      <c r="D14" s="47">
        <v>7710</v>
      </c>
      <c r="E14" s="47">
        <v>6360</v>
      </c>
      <c r="F14" s="51">
        <v>11807</v>
      </c>
      <c r="G14" s="47">
        <v>11519</v>
      </c>
      <c r="H14" s="47">
        <v>10954</v>
      </c>
    </row>
    <row r="15" spans="1:10" x14ac:dyDescent="0.25">
      <c r="A15" s="8" t="s">
        <v>4</v>
      </c>
      <c r="B15" s="6"/>
      <c r="C15" s="47">
        <v>1642</v>
      </c>
      <c r="D15" s="47">
        <v>3028</v>
      </c>
      <c r="E15" s="47">
        <v>2669</v>
      </c>
      <c r="F15" s="52">
        <v>9511</v>
      </c>
      <c r="G15" s="53">
        <v>9240</v>
      </c>
      <c r="H15" s="53">
        <v>9137</v>
      </c>
    </row>
    <row r="16" spans="1:10" x14ac:dyDescent="0.25">
      <c r="A16" s="9" t="s">
        <v>5</v>
      </c>
      <c r="B16" s="10"/>
      <c r="C16" s="48">
        <f>SUM(C13:C15)</f>
        <v>12215</v>
      </c>
      <c r="D16" s="48">
        <f>SUM(D13:D15)</f>
        <v>16281</v>
      </c>
      <c r="E16" s="48">
        <f>SUM(E13:E15)</f>
        <v>13199</v>
      </c>
      <c r="F16" s="54">
        <f>SUMPRODUCT(C13:C15,F13:F15)/C16</f>
        <v>11899.79770773639</v>
      </c>
      <c r="G16" s="48">
        <f>SUMPRODUCT(D13:D15,G13:G15)/D16</f>
        <v>11434.920520852527</v>
      </c>
      <c r="H16" s="48">
        <f>SUMPRODUCT(E13:E15,H13:H15)/E16</f>
        <v>10900.301765285249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16530</v>
      </c>
      <c r="D18" s="59">
        <f>D10+D16</f>
        <v>23263</v>
      </c>
      <c r="E18" s="60">
        <f>E10+E16</f>
        <v>20499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4" t="s">
        <v>10</v>
      </c>
      <c r="G20" s="85"/>
      <c r="H20" s="85"/>
    </row>
    <row r="21" spans="1:8" x14ac:dyDescent="0.25">
      <c r="A21" s="7" t="s">
        <v>0</v>
      </c>
      <c r="B21" s="4"/>
      <c r="C21" s="47">
        <v>5428</v>
      </c>
      <c r="D21" s="47">
        <v>4184</v>
      </c>
      <c r="E21" s="47">
        <v>1406</v>
      </c>
      <c r="F21" s="51">
        <v>11514</v>
      </c>
      <c r="G21" s="47">
        <v>12838</v>
      </c>
      <c r="H21" s="47">
        <v>14054</v>
      </c>
    </row>
    <row r="22" spans="1:8" x14ac:dyDescent="0.25">
      <c r="A22" s="7" t="s">
        <v>1</v>
      </c>
      <c r="B22" s="4"/>
      <c r="C22" s="47">
        <v>9400</v>
      </c>
      <c r="D22" s="47">
        <v>5807</v>
      </c>
      <c r="E22" s="47">
        <v>2278</v>
      </c>
      <c r="F22" s="51">
        <v>10671</v>
      </c>
      <c r="G22" s="47">
        <v>10889</v>
      </c>
      <c r="H22" s="47">
        <v>10709</v>
      </c>
    </row>
    <row r="23" spans="1:8" x14ac:dyDescent="0.25">
      <c r="A23" s="8" t="s">
        <v>4</v>
      </c>
      <c r="B23" s="6"/>
      <c r="C23" s="47">
        <v>2192</v>
      </c>
      <c r="D23" s="47">
        <v>3121</v>
      </c>
      <c r="E23" s="47">
        <v>2389</v>
      </c>
      <c r="F23" s="52">
        <v>10945</v>
      </c>
      <c r="G23" s="53">
        <v>10578</v>
      </c>
      <c r="H23" s="53">
        <v>9894</v>
      </c>
    </row>
    <row r="24" spans="1:8" ht="15.75" thickBot="1" x14ac:dyDescent="0.3">
      <c r="A24" s="57" t="s">
        <v>5</v>
      </c>
      <c r="B24" s="58"/>
      <c r="C24" s="59">
        <f>SUM(C21:C23)</f>
        <v>17020</v>
      </c>
      <c r="D24" s="59">
        <f>SUM(D21:D23)</f>
        <v>13112</v>
      </c>
      <c r="E24" s="59">
        <f>SUM(E21:E23)</f>
        <v>6073</v>
      </c>
      <c r="F24" s="61">
        <f>SUMPRODUCT(C21:C23,F21:F23)/C24</f>
        <v>10975.137015276146</v>
      </c>
      <c r="G24" s="59">
        <f>SUMPRODUCT(D21:D23,G21:G23)/D24</f>
        <v>11436.893913971933</v>
      </c>
      <c r="H24" s="59">
        <f>SUMPRODUCT(E21:E23,H21:H23)/E24</f>
        <v>11162.817717767166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0.98013723365836047</v>
      </c>
      <c r="D27" s="49">
        <f t="shared" si="0"/>
        <v>0.63031033443808371</v>
      </c>
      <c r="E27" s="49">
        <f t="shared" si="0"/>
        <v>0.26704653371320036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1.0681818181818181</v>
      </c>
      <c r="D28" s="49">
        <f t="shared" si="0"/>
        <v>0.45130955156602159</v>
      </c>
      <c r="E28" s="49">
        <f t="shared" si="0"/>
        <v>0.19247993240388678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1</v>
      </c>
      <c r="D29" s="49">
        <f t="shared" si="0"/>
        <v>0.83049494411921232</v>
      </c>
      <c r="E29" s="49">
        <f t="shared" si="0"/>
        <v>0.70285378052368341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1.029643073200242</v>
      </c>
      <c r="D30" s="62">
        <f>D24/D18</f>
        <v>0.56364183467308604</v>
      </c>
      <c r="E30" s="62">
        <f>E24/E18</f>
        <v>0.296258354066052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6" t="s">
        <v>17</v>
      </c>
      <c r="B32" s="86"/>
      <c r="C32" s="86"/>
      <c r="D32" s="86"/>
      <c r="E32" s="86"/>
      <c r="F32" s="86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4966-796E-404E-96AE-C7B164D121E3}">
  <sheetPr>
    <tabColor theme="8" tint="0.79998168889431442"/>
  </sheetPr>
  <dimension ref="A1:M43"/>
  <sheetViews>
    <sheetView showGridLines="0" topLeftCell="A16" zoomScaleNormal="100" workbookViewId="0">
      <selection activeCell="D46" sqref="D46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20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2</v>
      </c>
      <c r="B18" s="6"/>
      <c r="C18" s="81" t="s">
        <v>3</v>
      </c>
      <c r="D18" s="81"/>
      <c r="E18" s="82"/>
      <c r="F18" s="26"/>
      <c r="G18" s="27"/>
      <c r="H18" s="27"/>
    </row>
    <row r="19" spans="1:9" x14ac:dyDescent="0.25">
      <c r="A19" s="7" t="s">
        <v>13</v>
      </c>
      <c r="B19" s="4"/>
      <c r="C19" s="47">
        <v>3780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18</v>
      </c>
      <c r="B20" s="6"/>
      <c r="C20" s="47">
        <v>1389</v>
      </c>
      <c r="D20" s="47">
        <v>1825</v>
      </c>
      <c r="E20" s="47">
        <v>1825</v>
      </c>
      <c r="F20" s="73"/>
      <c r="G20" s="72"/>
      <c r="H20" s="72"/>
    </row>
    <row r="21" spans="1:9" x14ac:dyDescent="0.25">
      <c r="A21" s="9" t="s">
        <v>5</v>
      </c>
      <c r="B21" s="10"/>
      <c r="C21" s="48">
        <f>C19+C20</f>
        <v>5169</v>
      </c>
      <c r="D21" s="48">
        <f t="shared" ref="D21:E21" si="0">D19+D20</f>
        <v>6935</v>
      </c>
      <c r="E21" s="48">
        <f t="shared" si="0"/>
        <v>6935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3" t="s">
        <v>7</v>
      </c>
      <c r="G23" s="81"/>
      <c r="H23" s="81"/>
    </row>
    <row r="24" spans="1:9" x14ac:dyDescent="0.25">
      <c r="A24" s="18" t="s">
        <v>16</v>
      </c>
      <c r="B24" s="19"/>
      <c r="C24" s="47">
        <v>30</v>
      </c>
      <c r="D24" s="47">
        <v>0</v>
      </c>
      <c r="E24" s="47">
        <v>0</v>
      </c>
      <c r="F24" s="77">
        <v>19150</v>
      </c>
      <c r="G24" s="47">
        <v>0</v>
      </c>
      <c r="H24" s="78">
        <v>0</v>
      </c>
    </row>
    <row r="25" spans="1:9" x14ac:dyDescent="0.25">
      <c r="A25" s="7" t="s">
        <v>13</v>
      </c>
      <c r="B25" s="4"/>
      <c r="C25" s="47">
        <v>4719</v>
      </c>
      <c r="D25" s="47">
        <v>6884</v>
      </c>
      <c r="E25" s="47">
        <v>5819</v>
      </c>
      <c r="F25" s="51">
        <v>15243</v>
      </c>
      <c r="G25" s="47">
        <v>15188</v>
      </c>
      <c r="H25" s="47">
        <v>15171</v>
      </c>
    </row>
    <row r="26" spans="1:9" x14ac:dyDescent="0.25">
      <c r="A26" s="8" t="s">
        <v>18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4749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15267.680985470626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9918</v>
      </c>
      <c r="D29" s="48">
        <f>D21+D27</f>
        <v>13819</v>
      </c>
      <c r="E29" s="48">
        <f>E21+E27</f>
        <v>12754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4" t="s">
        <v>10</v>
      </c>
      <c r="G31" s="85"/>
      <c r="H31" s="85"/>
      <c r="I31" s="12"/>
    </row>
    <row r="32" spans="1:9" x14ac:dyDescent="0.25">
      <c r="A32" s="18" t="s">
        <v>16</v>
      </c>
      <c r="B32" s="19"/>
      <c r="C32" s="47">
        <v>30</v>
      </c>
      <c r="D32" s="47">
        <v>0</v>
      </c>
      <c r="E32" s="47">
        <v>0</v>
      </c>
      <c r="F32" s="77">
        <v>19350</v>
      </c>
      <c r="G32" s="78">
        <v>0</v>
      </c>
      <c r="H32" s="78">
        <v>0</v>
      </c>
    </row>
    <row r="33" spans="1:13" x14ac:dyDescent="0.25">
      <c r="A33" s="7" t="s">
        <v>13</v>
      </c>
      <c r="B33" s="4"/>
      <c r="C33" s="47">
        <v>6789</v>
      </c>
      <c r="D33" s="47">
        <v>3572</v>
      </c>
      <c r="E33" s="47">
        <v>1017</v>
      </c>
      <c r="F33" s="51">
        <v>15308</v>
      </c>
      <c r="G33" s="47">
        <v>16797</v>
      </c>
      <c r="H33" s="47">
        <v>16692</v>
      </c>
    </row>
    <row r="34" spans="1:13" x14ac:dyDescent="0.25">
      <c r="A34" s="8" t="s">
        <v>18</v>
      </c>
      <c r="B34" s="6"/>
      <c r="C34" s="47">
        <v>1083</v>
      </c>
      <c r="D34" s="47">
        <v>121</v>
      </c>
      <c r="E34" s="47">
        <v>0</v>
      </c>
      <c r="F34" s="51">
        <v>11606</v>
      </c>
      <c r="G34" s="47">
        <v>10618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7902</v>
      </c>
      <c r="D35" s="48">
        <f t="shared" ref="D35:E35" si="2">SUM(D32:D34)</f>
        <v>3693</v>
      </c>
      <c r="E35" s="48">
        <f t="shared" si="2"/>
        <v>1017</v>
      </c>
      <c r="F35" s="79">
        <f>SUMPRODUCT(C32:C34,F32:F34)/C35</f>
        <v>14815.971905846622</v>
      </c>
      <c r="G35" s="80">
        <f>SUMPRODUCT(D32:D34,G32:G34)/D35</f>
        <v>16594.546980774438</v>
      </c>
      <c r="H35" s="80">
        <f>SUMPRODUCT(E32:E34,H32:H34)/E35</f>
        <v>16692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16</v>
      </c>
      <c r="B38" s="19"/>
      <c r="C38" s="49">
        <f>IFERROR(C32/(C24),"")</f>
        <v>1</v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13</v>
      </c>
      <c r="B39" s="4"/>
      <c r="C39" s="49">
        <f t="shared" ref="C39:E40" si="3">IFERROR(C33/(C19+C25),"")</f>
        <v>0.79879985880691851</v>
      </c>
      <c r="D39" s="49">
        <f t="shared" si="3"/>
        <v>0.29781557445389362</v>
      </c>
      <c r="E39" s="49">
        <f t="shared" si="3"/>
        <v>9.3055174306889921E-2</v>
      </c>
      <c r="F39" s="36"/>
      <c r="G39" s="37"/>
      <c r="H39" s="75"/>
    </row>
    <row r="40" spans="1:13" x14ac:dyDescent="0.25">
      <c r="A40" s="8" t="s">
        <v>18</v>
      </c>
      <c r="B40" s="6"/>
      <c r="C40" s="49">
        <f t="shared" si="3"/>
        <v>0.77969762419006483</v>
      </c>
      <c r="D40" s="49">
        <f t="shared" si="3"/>
        <v>6.6301369863013701E-2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5</v>
      </c>
      <c r="B41" s="10"/>
      <c r="C41" s="50">
        <f>C35/C29</f>
        <v>0.79673321234119787</v>
      </c>
      <c r="D41" s="50">
        <f t="shared" ref="D41:E41" si="4">D35/D29</f>
        <v>0.26724075548158333</v>
      </c>
      <c r="E41" s="50">
        <f t="shared" si="4"/>
        <v>7.9739689509173595E-2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6" t="s">
        <v>12</v>
      </c>
      <c r="B43" s="86"/>
      <c r="C43" s="86"/>
      <c r="D43" s="86"/>
      <c r="E43" s="86"/>
      <c r="F43" s="86"/>
      <c r="G43" s="86"/>
      <c r="H43" s="86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1" ma:contentTypeDescription="Opret et nyt dokument." ma:contentTypeScope="" ma:versionID="ec5ef375b7268df97ca1cb991db45c0c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02cdfe86342fa48892c35b62d88f7100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08B776-8A8C-47F7-B75E-FAF52FEBE780}">
  <ds:schemaRefs>
    <ds:schemaRef ds:uri="2bf7260a-e961-4457-a81a-c5ede8eca3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5d64fb2-032a-4a1a-8511-276e58ccec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A3C65-5B17-4CA6-BF0C-1567FFEC5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Dry Owner Table Q2 2021</vt:lpstr>
      <vt:lpstr>Tanker Owner Table Q1 2021 (2)</vt:lpstr>
      <vt:lpstr>Tanker Owner Table Q2 2021</vt:lpstr>
      <vt:lpstr>Dry Owner Table Q1 2021</vt:lpstr>
      <vt:lpstr>Tanker Owner Table Q1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Jonas Pappot</cp:lastModifiedBy>
  <dcterms:created xsi:type="dcterms:W3CDTF">2020-01-28T08:30:20Z</dcterms:created>
  <dcterms:modified xsi:type="dcterms:W3CDTF">2021-07-19T14:22:26Z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