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o365group-fbp/Delte dokumenter/Finance/Quarterly and annual reporting/Capacity and Coverage AssetMgmt/2021/2021 Q4/"/>
    </mc:Choice>
  </mc:AlternateContent>
  <xr:revisionPtr revIDLastSave="0" documentId="8_{D1688BDB-EF0B-4A7A-9982-8E63B409512E}" xr6:coauthVersionLast="47" xr6:coauthVersionMax="47" xr10:uidLastSave="{00000000-0000-0000-0000-000000000000}"/>
  <bookViews>
    <workbookView xWindow="-120" yWindow="-120" windowWidth="29040" windowHeight="15840" firstSheet="1" activeTab="1" xr2:uid="{D3A53F41-D743-468D-8AC7-964EA58C9191}"/>
  </bookViews>
  <sheets>
    <sheet name="Change in Values" sheetId="20" state="hidden" r:id="rId1"/>
    <sheet name="Dry Cargo Table Q4 2021" sheetId="18" r:id="rId2"/>
    <sheet name="Tankers Table Q4 2021" sheetId="19" r:id="rId3"/>
    <sheet name="Tanker Owner Table Q1 2021 (2)" sheetId="1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0" l="1"/>
  <c r="F81" i="20"/>
  <c r="H80" i="20"/>
  <c r="G80" i="20"/>
  <c r="F80" i="20"/>
  <c r="C81" i="20"/>
  <c r="E80" i="20"/>
  <c r="D80" i="20"/>
  <c r="C80" i="20"/>
  <c r="H73" i="20"/>
  <c r="G73" i="20"/>
  <c r="F73" i="20"/>
  <c r="E73" i="20"/>
  <c r="D73" i="20"/>
  <c r="C73" i="20"/>
  <c r="E69" i="20"/>
  <c r="D69" i="20"/>
  <c r="C69" i="20"/>
  <c r="E68" i="20"/>
  <c r="D68" i="20"/>
  <c r="C68" i="20"/>
  <c r="E112" i="20"/>
  <c r="D112" i="20"/>
  <c r="C112" i="20"/>
  <c r="C86" i="20" s="1"/>
  <c r="E111" i="20"/>
  <c r="E85" i="20" s="1"/>
  <c r="D111" i="20"/>
  <c r="D85" i="20" s="1"/>
  <c r="C111" i="20"/>
  <c r="C85" i="20" s="1"/>
  <c r="E108" i="20"/>
  <c r="E82" i="20" s="1"/>
  <c r="D108" i="20"/>
  <c r="G108" i="20" s="1"/>
  <c r="G82" i="20" s="1"/>
  <c r="C108" i="20"/>
  <c r="C82" i="20" s="1"/>
  <c r="E101" i="20"/>
  <c r="H101" i="20" s="1"/>
  <c r="H75" i="20" s="1"/>
  <c r="D101" i="20"/>
  <c r="G101" i="20" s="1"/>
  <c r="G75" i="20" s="1"/>
  <c r="C101" i="20"/>
  <c r="F101" i="20" s="1"/>
  <c r="F75" i="20" s="1"/>
  <c r="E96" i="20"/>
  <c r="E103" i="20" s="1"/>
  <c r="E77" i="20" s="1"/>
  <c r="D96" i="20"/>
  <c r="D103" i="20" s="1"/>
  <c r="D77" i="20" s="1"/>
  <c r="C96" i="20"/>
  <c r="C103" i="20" s="1"/>
  <c r="C77" i="20" s="1"/>
  <c r="H23" i="20"/>
  <c r="G23" i="20"/>
  <c r="F23" i="20"/>
  <c r="H22" i="20"/>
  <c r="G22" i="20"/>
  <c r="F22" i="20"/>
  <c r="H21" i="20"/>
  <c r="G21" i="20"/>
  <c r="F21" i="20"/>
  <c r="E23" i="20"/>
  <c r="D23" i="20"/>
  <c r="C23" i="20"/>
  <c r="E22" i="20"/>
  <c r="D22" i="20"/>
  <c r="C22" i="20"/>
  <c r="E21" i="20"/>
  <c r="D21" i="20"/>
  <c r="C21" i="20"/>
  <c r="H15" i="20"/>
  <c r="G15" i="20"/>
  <c r="F15" i="20"/>
  <c r="H14" i="20"/>
  <c r="G14" i="20"/>
  <c r="F14" i="20"/>
  <c r="H13" i="20"/>
  <c r="G13" i="20"/>
  <c r="F13" i="20"/>
  <c r="E15" i="20"/>
  <c r="D15" i="20"/>
  <c r="C15" i="20"/>
  <c r="E14" i="20"/>
  <c r="D14" i="20"/>
  <c r="C14" i="20"/>
  <c r="E13" i="20"/>
  <c r="D13" i="20"/>
  <c r="C13" i="20"/>
  <c r="E9" i="20"/>
  <c r="D9" i="20"/>
  <c r="C9" i="20"/>
  <c r="E8" i="20"/>
  <c r="D8" i="20"/>
  <c r="C8" i="20"/>
  <c r="E7" i="20"/>
  <c r="D7" i="20"/>
  <c r="C7" i="20"/>
  <c r="E61" i="20"/>
  <c r="E29" i="20" s="1"/>
  <c r="D61" i="20"/>
  <c r="D29" i="20" s="1"/>
  <c r="C61" i="20"/>
  <c r="C29" i="20" s="1"/>
  <c r="E60" i="20"/>
  <c r="E28" i="20" s="1"/>
  <c r="D60" i="20"/>
  <c r="D28" i="20" s="1"/>
  <c r="C60" i="20"/>
  <c r="C28" i="20" s="1"/>
  <c r="E59" i="20"/>
  <c r="E27" i="20" s="1"/>
  <c r="D59" i="20"/>
  <c r="D27" i="20" s="1"/>
  <c r="C59" i="20"/>
  <c r="C27" i="20" s="1"/>
  <c r="E56" i="20"/>
  <c r="E24" i="20" s="1"/>
  <c r="D56" i="20"/>
  <c r="D24" i="20" s="1"/>
  <c r="C56" i="20"/>
  <c r="C24" i="20" s="1"/>
  <c r="E48" i="20"/>
  <c r="H48" i="20" s="1"/>
  <c r="H16" i="20" s="1"/>
  <c r="D48" i="20"/>
  <c r="G48" i="20" s="1"/>
  <c r="G16" i="20" s="1"/>
  <c r="C48" i="20"/>
  <c r="F48" i="20" s="1"/>
  <c r="E42" i="20"/>
  <c r="E10" i="20" s="1"/>
  <c r="D42" i="20"/>
  <c r="D50" i="20" s="1"/>
  <c r="D18" i="20" s="1"/>
  <c r="C42" i="20"/>
  <c r="C10" i="20" s="1"/>
  <c r="G36" i="20"/>
  <c r="H36" i="20" s="1"/>
  <c r="D36" i="20"/>
  <c r="E36" i="20" s="1"/>
  <c r="G4" i="20"/>
  <c r="H4" i="20" s="1"/>
  <c r="D4" i="20"/>
  <c r="E4" i="20" s="1"/>
  <c r="D70" i="20" l="1"/>
  <c r="D75" i="20"/>
  <c r="D82" i="20"/>
  <c r="C70" i="20"/>
  <c r="E70" i="20"/>
  <c r="C75" i="20"/>
  <c r="E75" i="20"/>
  <c r="C50" i="20"/>
  <c r="C18" i="20" s="1"/>
  <c r="E50" i="20"/>
  <c r="E18" i="20" s="1"/>
  <c r="D10" i="20"/>
  <c r="D16" i="20"/>
  <c r="C16" i="20"/>
  <c r="E16" i="20"/>
  <c r="C113" i="20"/>
  <c r="C87" i="20" s="1"/>
  <c r="E113" i="20"/>
  <c r="E87" i="20" s="1"/>
  <c r="F108" i="20"/>
  <c r="F82" i="20" s="1"/>
  <c r="H108" i="20"/>
  <c r="H82" i="20" s="1"/>
  <c r="D113" i="20"/>
  <c r="D87" i="20" s="1"/>
  <c r="C62" i="20"/>
  <c r="C30" i="20" s="1"/>
  <c r="E62" i="20"/>
  <c r="E30" i="20" s="1"/>
  <c r="D62" i="20"/>
  <c r="D30" i="20" s="1"/>
  <c r="G56" i="20"/>
  <c r="G24" i="20" s="1"/>
  <c r="F56" i="20"/>
  <c r="F24" i="20" s="1"/>
  <c r="H56" i="20"/>
  <c r="H24" i="20" s="1"/>
  <c r="H24" i="18" l="1"/>
  <c r="G24" i="18"/>
  <c r="E37" i="19" l="1"/>
  <c r="D37" i="19"/>
  <c r="C37" i="19"/>
  <c r="E36" i="19"/>
  <c r="D36" i="19"/>
  <c r="C36" i="19"/>
  <c r="H33" i="19"/>
  <c r="F33" i="19"/>
  <c r="E33" i="19"/>
  <c r="D33" i="19"/>
  <c r="C33" i="19"/>
  <c r="E26" i="19"/>
  <c r="H26" i="19" s="1"/>
  <c r="D26" i="19"/>
  <c r="G26" i="19" s="1"/>
  <c r="C26" i="19"/>
  <c r="F26" i="19" s="1"/>
  <c r="E21" i="19"/>
  <c r="E28" i="19" s="1"/>
  <c r="D21" i="19"/>
  <c r="D28" i="19" s="1"/>
  <c r="C21" i="19"/>
  <c r="C28" i="19" s="1"/>
  <c r="D24" i="18"/>
  <c r="D29" i="18"/>
  <c r="D28" i="18"/>
  <c r="D27" i="18"/>
  <c r="D16" i="18"/>
  <c r="G16" i="18" s="1"/>
  <c r="E10" i="18"/>
  <c r="D10" i="18"/>
  <c r="G4" i="18"/>
  <c r="H4" i="18" s="1"/>
  <c r="E4" i="18"/>
  <c r="D4" i="18"/>
  <c r="D38" i="19" l="1"/>
  <c r="C38" i="19"/>
  <c r="E38" i="19"/>
  <c r="G33" i="19"/>
  <c r="D18" i="18"/>
  <c r="D30" i="18" s="1"/>
  <c r="E29" i="18" l="1"/>
  <c r="E28" i="18"/>
  <c r="E27" i="18"/>
  <c r="E24" i="18"/>
  <c r="E16" i="18"/>
  <c r="H16" i="18" s="1"/>
  <c r="E40" i="16"/>
  <c r="D40" i="16"/>
  <c r="C40" i="16"/>
  <c r="E39" i="16"/>
  <c r="D39" i="16"/>
  <c r="C39" i="16"/>
  <c r="E38" i="16"/>
  <c r="D38" i="16"/>
  <c r="C38" i="16"/>
  <c r="E35" i="16"/>
  <c r="D35" i="16"/>
  <c r="C35" i="16"/>
  <c r="H27" i="16"/>
  <c r="F27" i="16"/>
  <c r="E27" i="16"/>
  <c r="D27" i="16"/>
  <c r="G27" i="16" s="1"/>
  <c r="C27" i="16"/>
  <c r="E21" i="16"/>
  <c r="E29" i="16" s="1"/>
  <c r="D21" i="16"/>
  <c r="D29" i="16" s="1"/>
  <c r="C21" i="16"/>
  <c r="C29" i="16" s="1"/>
  <c r="E18" i="18" l="1"/>
  <c r="E30" i="18" s="1"/>
  <c r="C24" i="18"/>
  <c r="F24" i="18" s="1"/>
  <c r="C29" i="18"/>
  <c r="C28" i="18"/>
  <c r="C10" i="18"/>
  <c r="C27" i="18"/>
  <c r="C16" i="18"/>
  <c r="F16" i="18" s="1"/>
  <c r="C41" i="16"/>
  <c r="E41" i="16"/>
  <c r="D41" i="16"/>
  <c r="G35" i="16"/>
  <c r="F35" i="16"/>
  <c r="H35" i="16"/>
  <c r="C18" i="18" l="1"/>
  <c r="C30" i="18" s="1"/>
</calcChain>
</file>

<file path=xl/sharedStrings.xml><?xml version="1.0" encoding="utf-8"?>
<sst xmlns="http://schemas.openxmlformats.org/spreadsheetml/2006/main" count="151" uniqueCount="28">
  <si>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</si>
  <si>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</si>
  <si>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</si>
  <si>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</si>
  <si>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</si>
  <si>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</si>
  <si>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</si>
  <si>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</si>
  <si>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</si>
  <si>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</si>
  <si>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</si>
  <si>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</si>
  <si>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</si>
  <si>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</si>
  <si>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</si>
  <si>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</si>
  <si>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</si>
  <si>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 xml:space="preserve">Costs are excluding O/A. For segments which are operated in a pool the TCE is after management fee. All days include JVs.
</t>
  </si>
  <si>
    <t>Handysize T</t>
  </si>
  <si>
    <t>Capacity and coverage in cash, Tanker Owner, at 31 December 2020</t>
  </si>
  <si>
    <t>Capacity and coverage in cash, Asset &amp; Logistics - Tankers, at 31 December 2021</t>
  </si>
  <si>
    <t>Capacity and coverage in cash,  Asset &amp; Logistics - Dry Cargo, at 31 December 2021</t>
  </si>
  <si>
    <t>Capacity and coverage in cash,  Asset &amp; Logistics - Dry Cargo, at 31 December 2021 (not adjusted)</t>
  </si>
  <si>
    <t>Capacity and coverage in cash, Asset &amp; Logistics - Tankers, at 31 December 2021 (not adjusted)</t>
  </si>
  <si>
    <t>Capacity and coverage in cash USD, Asset &amp; Logistics - Tankers, at 31 December 2021</t>
  </si>
  <si>
    <t>Capacity and coverage in cash USD,  Asset &amp; Logistics - Dry Cargo, at 31 December 2021</t>
  </si>
  <si>
    <t>Costs are excluding O/A. For segments which are operated in a pool the TCE is after management fee. All days include JVs.
Cash standardized to Baltic exchange benchmark vessels.</t>
  </si>
  <si>
    <t>Costs are excluding O/A. For segments which are operated in a pool the TCE is after management fee. 
Cash standardized to Baltic exchange benchmark vessels.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</si>
</sst>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125">
    <xf numFmtId="0" fontId="0" fillId="0" borderId="0" xfId="0"/>
    <xf numFmtId="164" fontId="3" fillId="4" borderId="0" xfId="3" applyNumberFormat="1" applyFont="1" applyFill="1"/>
    <xf numFmtId="165" fontId="9" fillId="4" borderId="6" xfId="4" applyNumberFormat="1" applyFont="1" applyFill="1" applyBorder="1"/>
    <xf numFmtId="164" fontId="9" fillId="4" borderId="6" xfId="3" applyNumberFormat="1" applyFont="1" applyFill="1" applyBorder="1"/>
    <xf numFmtId="164" fontId="8" fillId="4" borderId="0" xfId="3" applyNumberFormat="1" applyFont="1" applyFill="1"/>
    <xf numFmtId="164" fontId="10" fillId="4" borderId="4" xfId="4" applyNumberFormat="1" applyFont="1" applyFill="1" applyBorder="1"/>
    <xf numFmtId="164" fontId="8" fillId="4" borderId="4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4" xfId="4" applyNumberFormat="1" applyFont="1" applyFill="1" applyBorder="1" applyAlignment="1">
      <alignment horizontal="left"/>
    </xf>
    <xf numFmtId="3" fontId="5" fillId="4" borderId="6" xfId="4" applyNumberFormat="1" applyFont="1" applyFill="1" applyBorder="1" applyAlignment="1">
      <alignment horizontal="left"/>
    </xf>
    <xf numFmtId="164" fontId="7" fillId="4" borderId="6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7" xfId="4" applyNumberFormat="1" applyFont="1" applyFill="1" applyBorder="1"/>
    <xf numFmtId="164" fontId="8" fillId="2" borderId="2" xfId="3" applyNumberFormat="1" applyFont="1" applyFill="1" applyBorder="1"/>
    <xf numFmtId="164" fontId="6" fillId="2" borderId="8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0" xfId="0" applyNumberFormat="1" applyFont="1" applyFill="1"/>
    <xf numFmtId="166" fontId="11" fillId="2" borderId="0" xfId="1" applyNumberFormat="1" applyFont="1" applyFill="1"/>
    <xf numFmtId="3" fontId="5" fillId="2" borderId="8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8" xfId="3" applyNumberFormat="1" applyFont="1" applyFill="1" applyBorder="1"/>
    <xf numFmtId="164" fontId="5" fillId="2" borderId="0" xfId="3" applyNumberFormat="1" applyFont="1" applyFill="1"/>
    <xf numFmtId="9" fontId="3" fillId="2" borderId="8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8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8" xfId="3" applyNumberFormat="1" applyFont="1" applyFill="1" applyBorder="1"/>
    <xf numFmtId="9" fontId="5" fillId="2" borderId="8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4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4" xfId="3" applyNumberFormat="1" applyFont="1" applyFill="1" applyBorder="1"/>
    <xf numFmtId="3" fontId="3" fillId="3" borderId="0" xfId="3" applyNumberFormat="1" applyFont="1" applyFill="1" applyAlignment="1">
      <alignment horizontal="right"/>
    </xf>
    <xf numFmtId="3" fontId="5" fillId="3" borderId="6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6" xfId="2" applyFont="1" applyFill="1" applyBorder="1" applyAlignment="1">
      <alignment horizontal="right"/>
    </xf>
    <xf numFmtId="3" fontId="3" fillId="3" borderId="8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4" borderId="10" xfId="4" applyNumberFormat="1" applyFont="1" applyFill="1" applyBorder="1" applyAlignment="1">
      <alignment horizontal="left"/>
    </xf>
    <xf numFmtId="164" fontId="7" fillId="4" borderId="10" xfId="3" applyNumberFormat="1" applyFont="1" applyFill="1" applyBorder="1"/>
    <xf numFmtId="3" fontId="5" fillId="3" borderId="10" xfId="3" applyNumberFormat="1" applyFont="1" applyFill="1" applyBorder="1" applyAlignment="1">
      <alignment horizontal="right"/>
    </xf>
    <xf numFmtId="9" fontId="5" fillId="3" borderId="10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6" xfId="3" applyNumberFormat="1" applyFont="1" applyFill="1" applyBorder="1" applyAlignment="1">
      <alignment horizontal="right"/>
    </xf>
    <xf numFmtId="1" fontId="10" fillId="2" borderId="9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8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5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3" fontId="5" fillId="3" borderId="6" xfId="5" applyNumberFormat="1" applyFont="1" applyFill="1" applyBorder="1" applyAlignment="1">
      <alignment horizontal="right"/>
    </xf>
    <xf numFmtId="3" fontId="12" fillId="4" borderId="0" xfId="4" applyNumberFormat="1" applyFont="1" applyFill="1" applyAlignment="1">
      <alignment horizontal="left" vertical="top" wrapText="1"/>
    </xf>
    <xf numFmtId="3" fontId="0" fillId="0" borderId="0" xfId="0" applyNumberFormat="1"/>
    <xf numFmtId="164" fontId="8" fillId="2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right"/>
    </xf>
    <xf numFmtId="9" fontId="3" fillId="3" borderId="0" xfId="2" applyFont="1" applyFill="1" applyBorder="1" applyAlignment="1">
      <alignment horizontal="right"/>
    </xf>
    <xf numFmtId="1" fontId="10" fillId="2" borderId="12" xfId="3" applyNumberFormat="1" applyFont="1" applyFill="1" applyBorder="1" applyAlignment="1">
      <alignment horizontal="right"/>
    </xf>
    <xf numFmtId="164" fontId="8" fillId="2" borderId="13" xfId="3" applyNumberFormat="1" applyFont="1" applyFill="1" applyBorder="1"/>
    <xf numFmtId="3" fontId="3" fillId="3" borderId="13" xfId="3" applyNumberFormat="1" applyFont="1" applyFill="1" applyBorder="1" applyAlignment="1">
      <alignment horizontal="right"/>
    </xf>
    <xf numFmtId="3" fontId="5" fillId="3" borderId="12" xfId="3" applyNumberFormat="1" applyFont="1" applyFill="1" applyBorder="1" applyAlignment="1">
      <alignment horizontal="right"/>
    </xf>
    <xf numFmtId="3" fontId="5" fillId="2" borderId="15" xfId="3" applyNumberFormat="1" applyFont="1" applyFill="1" applyBorder="1" applyAlignment="1">
      <alignment horizontal="right"/>
    </xf>
    <xf numFmtId="164" fontId="6" fillId="2" borderId="14" xfId="3" applyNumberFormat="1" applyFont="1" applyFill="1" applyBorder="1"/>
    <xf numFmtId="3" fontId="5" fillId="3" borderId="11" xfId="3" applyNumberFormat="1" applyFont="1" applyFill="1" applyBorder="1" applyAlignment="1">
      <alignment horizontal="right"/>
    </xf>
    <xf numFmtId="3" fontId="5" fillId="2" borderId="13" xfId="3" applyNumberFormat="1" applyFont="1" applyFill="1" applyBorder="1" applyAlignment="1">
      <alignment horizontal="right"/>
    </xf>
    <xf numFmtId="3" fontId="8" fillId="2" borderId="13" xfId="3" applyNumberFormat="1" applyFont="1" applyFill="1" applyBorder="1" applyAlignment="1">
      <alignment horizontal="right"/>
    </xf>
    <xf numFmtId="164" fontId="8" fillId="2" borderId="14" xfId="3" applyNumberFormat="1" applyFont="1" applyFill="1" applyBorder="1"/>
    <xf numFmtId="9" fontId="3" fillId="3" borderId="13" xfId="2" applyFont="1" applyFill="1" applyBorder="1" applyAlignment="1">
      <alignment horizontal="right"/>
    </xf>
    <xf numFmtId="9" fontId="5" fillId="3" borderId="11" xfId="2" applyFont="1" applyFill="1" applyBorder="1" applyAlignment="1">
      <alignment horizontal="right"/>
    </xf>
    <xf numFmtId="164" fontId="10" fillId="2" borderId="0" xfId="3" applyNumberFormat="1" applyFont="1" applyFill="1" applyBorder="1" applyAlignment="1">
      <alignment horizontal="center"/>
    </xf>
    <xf numFmtId="164" fontId="10" fillId="2" borderId="13" xfId="3" applyNumberFormat="1" applyFont="1" applyFill="1" applyBorder="1" applyAlignment="1">
      <alignment horizontal="center"/>
    </xf>
    <xf numFmtId="164" fontId="6" fillId="2" borderId="13" xfId="3" applyNumberFormat="1" applyFont="1" applyFill="1" applyBorder="1"/>
    <xf numFmtId="164" fontId="10" fillId="2" borderId="14" xfId="3" applyNumberFormat="1" applyFont="1" applyFill="1" applyBorder="1" applyAlignment="1">
      <alignment horizontal="center"/>
    </xf>
    <xf numFmtId="164" fontId="10" fillId="2" borderId="14" xfId="3" applyNumberFormat="1" applyFont="1" applyFill="1" applyBorder="1" applyAlignment="1">
      <alignment horizontal="center"/>
    </xf>
    <xf numFmtId="4" fontId="3" fillId="3" borderId="0" xfId="3" applyNumberFormat="1" applyFont="1" applyFill="1" applyBorder="1" applyAlignment="1">
      <alignment horizontal="right"/>
    </xf>
    <xf numFmtId="4" fontId="3" fillId="3" borderId="13" xfId="3" applyNumberFormat="1" applyFont="1" applyFill="1" applyBorder="1" applyAlignment="1">
      <alignment horizontal="right"/>
    </xf>
    <xf numFmtId="4" fontId="11" fillId="2" borderId="0" xfId="0" applyNumberFormat="1" applyFont="1" applyFill="1"/>
    <xf numFmtId="4" fontId="11" fillId="2" borderId="0" xfId="1" applyNumberFormat="1" applyFont="1" applyFill="1"/>
    <xf numFmtId="4" fontId="5" fillId="3" borderId="6" xfId="3" applyNumberFormat="1" applyFont="1" applyFill="1" applyBorder="1" applyAlignment="1">
      <alignment horizontal="right"/>
    </xf>
    <xf numFmtId="4" fontId="5" fillId="3" borderId="12" xfId="3" applyNumberFormat="1" applyFont="1" applyFill="1" applyBorder="1" applyAlignment="1">
      <alignment horizontal="right"/>
    </xf>
    <xf numFmtId="4" fontId="5" fillId="2" borderId="0" xfId="5" applyNumberFormat="1" applyFont="1" applyFill="1" applyAlignment="1">
      <alignment horizontal="right"/>
    </xf>
    <xf numFmtId="4" fontId="5" fillId="2" borderId="0" xfId="3" applyNumberFormat="1" applyFont="1" applyFill="1" applyBorder="1" applyAlignment="1">
      <alignment horizontal="right"/>
    </xf>
    <xf numFmtId="4" fontId="5" fillId="2" borderId="15" xfId="3" applyNumberFormat="1" applyFont="1" applyFill="1" applyBorder="1" applyAlignment="1">
      <alignment horizontal="right"/>
    </xf>
    <xf numFmtId="4" fontId="6" fillId="2" borderId="4" xfId="3" applyNumberFormat="1" applyFont="1" applyFill="1" applyBorder="1"/>
    <xf numFmtId="4" fontId="6" fillId="2" borderId="14" xfId="3" applyNumberFormat="1" applyFont="1" applyFill="1" applyBorder="1"/>
    <xf numFmtId="4" fontId="3" fillId="3" borderId="0" xfId="3" applyNumberFormat="1" applyFont="1" applyFill="1" applyAlignment="1">
      <alignment horizontal="right"/>
    </xf>
    <xf numFmtId="4" fontId="3" fillId="3" borderId="4" xfId="3" applyNumberFormat="1" applyFont="1" applyFill="1" applyBorder="1" applyAlignment="1">
      <alignment horizontal="right"/>
    </xf>
    <xf numFmtId="4" fontId="5" fillId="3" borderId="10" xfId="3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4" fontId="8" fillId="2" borderId="0" xfId="3" applyNumberFormat="1" applyFont="1" applyFill="1"/>
    <xf numFmtId="4" fontId="5" fillId="2" borderId="13" xfId="3" applyNumberFormat="1" applyFont="1" applyFill="1" applyBorder="1" applyAlignment="1">
      <alignment horizontal="right"/>
    </xf>
    <xf numFmtId="4" fontId="5" fillId="3" borderId="6" xfId="5" applyNumberFormat="1" applyFont="1" applyFill="1" applyBorder="1" applyAlignment="1">
      <alignment horizontal="right"/>
    </xf>
    <xf numFmtId="4" fontId="5" fillId="2" borderId="0" xfId="3" applyNumberFormat="1" applyFont="1" applyFill="1"/>
    <xf numFmtId="4" fontId="8" fillId="2" borderId="0" xfId="3" applyNumberFormat="1" applyFont="1" applyFill="1" applyAlignment="1">
      <alignment horizontal="right"/>
    </xf>
    <xf numFmtId="4" fontId="6" fillId="2" borderId="0" xfId="1" applyNumberFormat="1" applyFont="1" applyFill="1" applyAlignment="1">
      <alignment vertical="top" wrapText="1"/>
    </xf>
    <xf numFmtId="4" fontId="5" fillId="2" borderId="4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  <xf numFmtId="164" fontId="10" fillId="2" borderId="14" xfId="3" applyNumberFormat="1" applyFont="1" applyFill="1" applyBorder="1" applyAlignment="1">
      <alignment horizontal="center"/>
    </xf>
    <xf numFmtId="164" fontId="5" fillId="2" borderId="4" xfId="3" applyNumberFormat="1" applyFont="1" applyFill="1" applyBorder="1" applyAlignment="1">
      <alignment horizontal="center"/>
    </xf>
    <xf numFmtId="4" fontId="10" fillId="2" borderId="4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  <xf numFmtId="164" fontId="10" fillId="2" borderId="5" xfId="3" applyNumberFormat="1" applyFont="1" applyFill="1" applyBorder="1" applyAlignment="1">
      <alignment horizontal="center"/>
    </xf>
    <xf numFmtId="164" fontId="10" fillId="2" borderId="3" xfId="3" applyNumberFormat="1" applyFont="1" applyFill="1" applyBorder="1" applyAlignment="1">
      <alignment horizontal="center"/>
    </xf>
    <xf numFmtId="164" fontId="5" fillId="2" borderId="3" xfId="3" applyNumberFormat="1" applyFont="1" applyFill="1" applyBorder="1" applyAlignment="1">
      <alignment horizontal="center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1" defaultTableStyle="TableStyleMedium2" defaultPivotStyle="PivotStyleLight16">
    <tableStyle name="Invisible" pivot="0" table="0" count="0" xr9:uid="{C5F32AA4-8D88-4EEF-AEFF-9D1A4F7708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4B42-F3E2-4160-A0DB-A144FCD515D2}">
  <sheetPr>
    <tabColor theme="8" tint="0.79998168889431442"/>
  </sheetPr>
  <dimension ref="A2:J114"/>
  <sheetViews>
    <sheetView topLeftCell="A6" workbookViewId="0">
      <selection activeCell="J13" sqref="J13"/>
    </sheetView>
  </sheetViews>
  <sheetFormatPr defaultRowHeight="15" outlineLevelRow="1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6" t="s">
        <v>21</v>
      </c>
      <c r="B3" s="54"/>
      <c r="C3" s="54"/>
      <c r="D3" s="54"/>
      <c r="E3" s="54"/>
      <c r="F3" s="55"/>
      <c r="G3" s="55"/>
      <c r="H3" s="54"/>
    </row>
    <row r="4" spans="1:10" x14ac:dyDescent="0.25">
      <c r="A4" s="23"/>
      <c r="B4" s="3"/>
      <c r="C4" s="58">
        <v>2022</v>
      </c>
      <c r="D4" s="58">
        <f>+C4+1</f>
        <v>2023</v>
      </c>
      <c r="E4" s="78">
        <f>+D4+1</f>
        <v>2024</v>
      </c>
      <c r="F4" s="58">
        <v>2022</v>
      </c>
      <c r="G4" s="58">
        <f>+F4+1</f>
        <v>2023</v>
      </c>
      <c r="H4" s="58">
        <f>+G4+1</f>
        <v>2024</v>
      </c>
    </row>
    <row r="5" spans="1:10" x14ac:dyDescent="0.25">
      <c r="A5" s="4"/>
      <c r="B5" s="4"/>
      <c r="C5" s="74"/>
      <c r="D5" s="74"/>
      <c r="E5" s="79"/>
      <c r="F5" s="24"/>
      <c r="G5" s="24"/>
      <c r="H5" s="24"/>
    </row>
    <row r="6" spans="1:10" x14ac:dyDescent="0.25">
      <c r="A6" s="5" t="s">
        <v>2</v>
      </c>
      <c r="B6" s="6"/>
      <c r="C6" s="117"/>
      <c r="D6" s="117"/>
      <c r="E6" s="118"/>
      <c r="F6" s="26"/>
      <c r="G6" s="26"/>
      <c r="H6" s="26"/>
    </row>
    <row r="7" spans="1:10" x14ac:dyDescent="0.25">
      <c r="A7" s="7" t="s">
        <v>0</v>
      </c>
      <c r="B7" s="4"/>
      <c r="C7" s="95">
        <f>+'Dry Cargo Table Q4 2021'!C7/'Change in Values'!C39</f>
        <v>1</v>
      </c>
      <c r="D7" s="95">
        <f>+'Dry Cargo Table Q4 2021'!D7/'Change in Values'!D39</f>
        <v>1</v>
      </c>
      <c r="E7" s="96">
        <f>+'Dry Cargo Table Q4 2021'!E7/'Change in Values'!E39</f>
        <v>1</v>
      </c>
      <c r="F7" s="97"/>
      <c r="G7" s="97"/>
      <c r="H7" s="97"/>
    </row>
    <row r="8" spans="1:10" x14ac:dyDescent="0.25">
      <c r="A8" s="7" t="s">
        <v>1</v>
      </c>
      <c r="B8" s="4"/>
      <c r="C8" s="95">
        <f>+'Dry Cargo Table Q4 2021'!C8/'Change in Values'!C40</f>
        <v>1</v>
      </c>
      <c r="D8" s="95">
        <f>+'Dry Cargo Table Q4 2021'!D8/'Change in Values'!D40</f>
        <v>1</v>
      </c>
      <c r="E8" s="96">
        <f>+'Dry Cargo Table Q4 2021'!E8/'Change in Values'!E40</f>
        <v>1</v>
      </c>
      <c r="F8" s="98"/>
      <c r="G8" s="98"/>
      <c r="H8" s="98"/>
    </row>
    <row r="9" spans="1:10" x14ac:dyDescent="0.25">
      <c r="A9" s="8" t="s">
        <v>4</v>
      </c>
      <c r="B9" s="6"/>
      <c r="C9" s="95">
        <f>+'Dry Cargo Table Q4 2021'!C9/'Change in Values'!C41</f>
        <v>1</v>
      </c>
      <c r="D9" s="95">
        <f>+'Dry Cargo Table Q4 2021'!D9/'Change in Values'!D41</f>
        <v>1</v>
      </c>
      <c r="E9" s="96">
        <f>+'Dry Cargo Table Q4 2021'!E9/'Change in Values'!E41</f>
        <v>1</v>
      </c>
      <c r="F9" s="97"/>
      <c r="G9" s="97"/>
      <c r="H9" s="97"/>
    </row>
    <row r="10" spans="1:10" x14ac:dyDescent="0.25">
      <c r="A10" s="9" t="s">
        <v>5</v>
      </c>
      <c r="B10" s="10"/>
      <c r="C10" s="99">
        <f>+'Dry Cargo Table Q4 2021'!C10/'Change in Values'!C42</f>
        <v>1</v>
      </c>
      <c r="D10" s="99">
        <f>+'Dry Cargo Table Q4 2021'!D10/'Change in Values'!D42</f>
        <v>1</v>
      </c>
      <c r="E10" s="100">
        <f>+'Dry Cargo Table Q4 2021'!E10/'Change in Values'!E42</f>
        <v>1</v>
      </c>
      <c r="F10" s="101"/>
      <c r="G10" s="101"/>
      <c r="H10" s="101"/>
    </row>
    <row r="11" spans="1:10" ht="5.25" customHeight="1" x14ac:dyDescent="0.25">
      <c r="A11" s="11"/>
      <c r="B11" s="12"/>
      <c r="C11" s="102"/>
      <c r="D11" s="102"/>
      <c r="E11" s="103"/>
      <c r="F11" s="101"/>
      <c r="G11" s="101"/>
      <c r="H11" s="101"/>
    </row>
    <row r="12" spans="1:10" x14ac:dyDescent="0.25">
      <c r="A12" s="5" t="s">
        <v>6</v>
      </c>
      <c r="B12" s="6"/>
      <c r="C12" s="104"/>
      <c r="D12" s="104"/>
      <c r="E12" s="105"/>
      <c r="F12" s="120"/>
      <c r="G12" s="120"/>
      <c r="H12" s="120"/>
    </row>
    <row r="13" spans="1:10" x14ac:dyDescent="0.25">
      <c r="A13" s="7" t="s">
        <v>0</v>
      </c>
      <c r="B13" s="4"/>
      <c r="C13" s="95">
        <f>+'Dry Cargo Table Q4 2021'!C13/'Change in Values'!C45</f>
        <v>1</v>
      </c>
      <c r="D13" s="95">
        <f>+'Dry Cargo Table Q4 2021'!D13/'Change in Values'!D45</f>
        <v>1</v>
      </c>
      <c r="E13" s="96">
        <f>+'Dry Cargo Table Q4 2021'!E13/'Change in Values'!E45</f>
        <v>1</v>
      </c>
      <c r="F13" s="106">
        <f>+'Dry Cargo Table Q4 2021'!F13/'Change in Values'!F45</f>
        <v>1.0221958864482672</v>
      </c>
      <c r="G13" s="106">
        <f>+'Dry Cargo Table Q4 2021'!G13/'Change in Values'!G45</f>
        <v>1.0031934544668817</v>
      </c>
      <c r="H13" s="106">
        <f>+'Dry Cargo Table Q4 2021'!H13/'Change in Values'!H45</f>
        <v>0.99603847725481043</v>
      </c>
    </row>
    <row r="14" spans="1:10" x14ac:dyDescent="0.25">
      <c r="A14" s="7" t="s">
        <v>1</v>
      </c>
      <c r="B14" s="4"/>
      <c r="C14" s="95">
        <f>+'Dry Cargo Table Q4 2021'!C14/'Change in Values'!C46</f>
        <v>1</v>
      </c>
      <c r="D14" s="95">
        <f>+'Dry Cargo Table Q4 2021'!D14/'Change in Values'!D46</f>
        <v>1</v>
      </c>
      <c r="E14" s="96">
        <f>+'Dry Cargo Table Q4 2021'!E14/'Change in Values'!E46</f>
        <v>1</v>
      </c>
      <c r="F14" s="106">
        <f>+'Dry Cargo Table Q4 2021'!F14/'Change in Values'!F46</f>
        <v>0.97301444658282432</v>
      </c>
      <c r="G14" s="106">
        <f>+'Dry Cargo Table Q4 2021'!G14/'Change in Values'!G46</f>
        <v>0.975538046764167</v>
      </c>
      <c r="H14" s="106">
        <f>+'Dry Cargo Table Q4 2021'!H14/'Change in Values'!H46</f>
        <v>0.96745981741548481</v>
      </c>
    </row>
    <row r="15" spans="1:10" x14ac:dyDescent="0.25">
      <c r="A15" s="8" t="s">
        <v>4</v>
      </c>
      <c r="B15" s="6"/>
      <c r="C15" s="95">
        <f>+'Dry Cargo Table Q4 2021'!C15/'Change in Values'!C47</f>
        <v>1</v>
      </c>
      <c r="D15" s="95">
        <f>+'Dry Cargo Table Q4 2021'!D15/'Change in Values'!D47</f>
        <v>1</v>
      </c>
      <c r="E15" s="96">
        <f>+'Dry Cargo Table Q4 2021'!E15/'Change in Values'!E47</f>
        <v>1</v>
      </c>
      <c r="F15" s="107">
        <f>+'Dry Cargo Table Q4 2021'!F15/'Change in Values'!F47</f>
        <v>0.97413889425506284</v>
      </c>
      <c r="G15" s="107">
        <f>+'Dry Cargo Table Q4 2021'!G15/'Change in Values'!G47</f>
        <v>0.96914217801775671</v>
      </c>
      <c r="H15" s="107">
        <f>+'Dry Cargo Table Q4 2021'!H15/'Change in Values'!H47</f>
        <v>0.97087676295181768</v>
      </c>
    </row>
    <row r="16" spans="1:10" x14ac:dyDescent="0.25">
      <c r="A16" s="9" t="s">
        <v>5</v>
      </c>
      <c r="B16" s="10"/>
      <c r="C16" s="99">
        <f>+'Dry Cargo Table Q4 2021'!C16/'Change in Values'!C48</f>
        <v>1</v>
      </c>
      <c r="D16" s="99">
        <f>+'Dry Cargo Table Q4 2021'!D16/'Change in Values'!D48</f>
        <v>1</v>
      </c>
      <c r="E16" s="100">
        <f>+'Dry Cargo Table Q4 2021'!E16/'Change in Values'!E48</f>
        <v>1</v>
      </c>
      <c r="F16" s="99">
        <f>+'Dry Cargo Table Q4 2021'!F16/'Change in Values'!F48</f>
        <v>0.99281684946769777</v>
      </c>
      <c r="G16" s="99">
        <f>+'Dry Cargo Table Q4 2021'!G16/'Change in Values'!G48</f>
        <v>0.9882157167253548</v>
      </c>
      <c r="H16" s="99">
        <f>+'Dry Cargo Table Q4 2021'!H16/'Change in Values'!H48</f>
        <v>0.97851830321245015</v>
      </c>
      <c r="J16" s="73"/>
    </row>
    <row r="17" spans="1:8" ht="5.25" customHeight="1" x14ac:dyDescent="0.25">
      <c r="A17" s="11"/>
      <c r="B17" s="12"/>
      <c r="C17" s="102"/>
      <c r="D17" s="102"/>
      <c r="E17" s="103"/>
      <c r="F17" s="101"/>
      <c r="G17" s="101"/>
      <c r="H17" s="101"/>
    </row>
    <row r="18" spans="1:8" ht="15.75" thickBot="1" x14ac:dyDescent="0.3">
      <c r="A18" s="50" t="s">
        <v>8</v>
      </c>
      <c r="B18" s="51"/>
      <c r="C18" s="108">
        <f>+'Dry Cargo Table Q4 2021'!C18/'Change in Values'!C50</f>
        <v>1</v>
      </c>
      <c r="D18" s="108">
        <f>+'Dry Cargo Table Q4 2021'!D18/'Change in Values'!D50</f>
        <v>1</v>
      </c>
      <c r="E18" s="109">
        <f>+'Dry Cargo Table Q4 2021'!E18/'Change in Values'!E50</f>
        <v>1</v>
      </c>
      <c r="F18" s="110"/>
      <c r="G18" s="110"/>
      <c r="H18" s="110"/>
    </row>
    <row r="19" spans="1:8" ht="15.75" thickTop="1" x14ac:dyDescent="0.25">
      <c r="A19" s="11"/>
      <c r="B19" s="12"/>
      <c r="C19" s="102"/>
      <c r="D19" s="102"/>
      <c r="E19" s="111"/>
      <c r="F19" s="101"/>
      <c r="G19" s="101"/>
      <c r="H19" s="101"/>
    </row>
    <row r="20" spans="1:8" x14ac:dyDescent="0.25">
      <c r="A20" s="5" t="s">
        <v>9</v>
      </c>
      <c r="B20" s="6"/>
      <c r="C20" s="104"/>
      <c r="D20" s="104"/>
      <c r="E20" s="105"/>
      <c r="F20" s="116"/>
      <c r="G20" s="116"/>
      <c r="H20" s="116"/>
    </row>
    <row r="21" spans="1:8" x14ac:dyDescent="0.25">
      <c r="A21" s="7" t="s">
        <v>0</v>
      </c>
      <c r="B21" s="4"/>
      <c r="C21" s="95">
        <f>+'Dry Cargo Table Q4 2021'!C21/'Change in Values'!C53</f>
        <v>1</v>
      </c>
      <c r="D21" s="95">
        <f>+'Dry Cargo Table Q4 2021'!D21/'Change in Values'!D53</f>
        <v>1</v>
      </c>
      <c r="E21" s="96">
        <f>+'Dry Cargo Table Q4 2021'!E21/'Change in Values'!E53</f>
        <v>1</v>
      </c>
      <c r="F21" s="106">
        <f>+'Dry Cargo Table Q4 2021'!F21/'Change in Values'!F53</f>
        <v>1.0032084284438867</v>
      </c>
      <c r="G21" s="106">
        <f>+'Dry Cargo Table Q4 2021'!G21/'Change in Values'!G53</f>
        <v>0.99736237460764299</v>
      </c>
      <c r="H21" s="106">
        <f>+'Dry Cargo Table Q4 2021'!H21/'Change in Values'!H53</f>
        <v>0.98885383009594052</v>
      </c>
    </row>
    <row r="22" spans="1:8" x14ac:dyDescent="0.25">
      <c r="A22" s="7" t="s">
        <v>1</v>
      </c>
      <c r="B22" s="4"/>
      <c r="C22" s="95">
        <f>+'Dry Cargo Table Q4 2021'!C22/'Change in Values'!C54</f>
        <v>1</v>
      </c>
      <c r="D22" s="95">
        <f>+'Dry Cargo Table Q4 2021'!D22/'Change in Values'!D54</f>
        <v>1</v>
      </c>
      <c r="E22" s="96">
        <f>+'Dry Cargo Table Q4 2021'!E22/'Change in Values'!E54</f>
        <v>1</v>
      </c>
      <c r="F22" s="106">
        <f>+'Dry Cargo Table Q4 2021'!F22/'Change in Values'!F54</f>
        <v>0.98955477203344133</v>
      </c>
      <c r="G22" s="106">
        <f>+'Dry Cargo Table Q4 2021'!G22/'Change in Values'!G54</f>
        <v>0.98077658794598388</v>
      </c>
      <c r="H22" s="106">
        <f>+'Dry Cargo Table Q4 2021'!H22/'Change in Values'!H54</f>
        <v>0.99907191022632991</v>
      </c>
    </row>
    <row r="23" spans="1:8" x14ac:dyDescent="0.25">
      <c r="A23" s="8" t="s">
        <v>4</v>
      </c>
      <c r="B23" s="6"/>
      <c r="C23" s="95">
        <f>+'Dry Cargo Table Q4 2021'!C23/'Change in Values'!C55</f>
        <v>1</v>
      </c>
      <c r="D23" s="95">
        <f>+'Dry Cargo Table Q4 2021'!D23/'Change in Values'!D55</f>
        <v>1</v>
      </c>
      <c r="E23" s="96">
        <f>+'Dry Cargo Table Q4 2021'!E23/'Change in Values'!E55</f>
        <v>1</v>
      </c>
      <c r="F23" s="107">
        <f>+'Dry Cargo Table Q4 2021'!F23/'Change in Values'!F55</f>
        <v>0.99956154516240625</v>
      </c>
      <c r="G23" s="107">
        <f>+'Dry Cargo Table Q4 2021'!G23/'Change in Values'!G55</f>
        <v>0.96814973421614148</v>
      </c>
      <c r="H23" s="107">
        <f>+'Dry Cargo Table Q4 2021'!H23/'Change in Values'!H55</f>
        <v>0.95796851331808852</v>
      </c>
    </row>
    <row r="24" spans="1:8" ht="15.75" thickBot="1" x14ac:dyDescent="0.3">
      <c r="A24" s="50" t="s">
        <v>5</v>
      </c>
      <c r="B24" s="51"/>
      <c r="C24" s="108">
        <f>+'Dry Cargo Table Q4 2021'!C24/'Change in Values'!C56</f>
        <v>1</v>
      </c>
      <c r="D24" s="108">
        <f>+'Dry Cargo Table Q4 2021'!D24/'Change in Values'!D56</f>
        <v>1</v>
      </c>
      <c r="E24" s="109">
        <f>+'Dry Cargo Table Q4 2021'!E24/'Change in Values'!E56</f>
        <v>1</v>
      </c>
      <c r="F24" s="108">
        <f>+'Dry Cargo Table Q4 2021'!F24/'Change in Values'!F56</f>
        <v>0.99531869408313856</v>
      </c>
      <c r="G24" s="108">
        <f>+'Dry Cargo Table Q4 2021'!G24/'Change in Values'!G56</f>
        <v>0.98841594131376564</v>
      </c>
      <c r="H24" s="108">
        <f>+'Dry Cargo Table Q4 2021'!H24/'Change in Values'!H56</f>
        <v>0.98642341783350607</v>
      </c>
    </row>
    <row r="25" spans="1:8" ht="15.75" thickTop="1" x14ac:dyDescent="0.25">
      <c r="A25" s="13"/>
      <c r="B25" s="4"/>
      <c r="C25" s="76"/>
      <c r="D25" s="76"/>
      <c r="E25" s="86"/>
      <c r="F25" s="36"/>
      <c r="G25" s="36"/>
      <c r="H25" s="36"/>
    </row>
    <row r="26" spans="1:8" x14ac:dyDescent="0.25">
      <c r="A26" s="5" t="s">
        <v>11</v>
      </c>
      <c r="B26" s="6"/>
      <c r="C26" s="40"/>
      <c r="D26" s="40"/>
      <c r="E26" s="87"/>
      <c r="F26" s="34"/>
      <c r="G26" s="34"/>
      <c r="H26" s="34"/>
    </row>
    <row r="27" spans="1:8" x14ac:dyDescent="0.25">
      <c r="A27" s="7" t="s">
        <v>0</v>
      </c>
      <c r="B27" s="4"/>
      <c r="C27" s="77">
        <f>+'Dry Cargo Table Q4 2021'!C27/'Change in Values'!C59</f>
        <v>1</v>
      </c>
      <c r="D27" s="77">
        <f>+'Dry Cargo Table Q4 2021'!D27/'Change in Values'!D59</f>
        <v>1</v>
      </c>
      <c r="E27" s="88">
        <f>+'Dry Cargo Table Q4 2021'!E27/'Change in Values'!E59</f>
        <v>1</v>
      </c>
      <c r="F27" s="34"/>
      <c r="G27" s="34"/>
      <c r="H27" s="34"/>
    </row>
    <row r="28" spans="1:8" x14ac:dyDescent="0.25">
      <c r="A28" s="7" t="s">
        <v>1</v>
      </c>
      <c r="B28" s="4"/>
      <c r="C28" s="77">
        <f>+'Dry Cargo Table Q4 2021'!C28/'Change in Values'!C60</f>
        <v>1</v>
      </c>
      <c r="D28" s="77">
        <f>+'Dry Cargo Table Q4 2021'!D28/'Change in Values'!D60</f>
        <v>1</v>
      </c>
      <c r="E28" s="88">
        <f>+'Dry Cargo Table Q4 2021'!E28/'Change in Values'!E60</f>
        <v>1</v>
      </c>
      <c r="F28" s="34"/>
      <c r="G28" s="34"/>
      <c r="H28" s="34"/>
    </row>
    <row r="29" spans="1:8" x14ac:dyDescent="0.25">
      <c r="A29" s="8" t="s">
        <v>4</v>
      </c>
      <c r="B29" s="6"/>
      <c r="C29" s="77">
        <f>+'Dry Cargo Table Q4 2021'!C29/'Change in Values'!C61</f>
        <v>1</v>
      </c>
      <c r="D29" s="77">
        <f>+'Dry Cargo Table Q4 2021'!D29/'Change in Values'!D61</f>
        <v>1</v>
      </c>
      <c r="E29" s="88">
        <f>+'Dry Cargo Table Q4 2021'!E29/'Change in Values'!E61</f>
        <v>1</v>
      </c>
      <c r="F29" s="34"/>
      <c r="G29" s="34"/>
      <c r="H29" s="34"/>
    </row>
    <row r="30" spans="1:8" ht="15.75" thickBot="1" x14ac:dyDescent="0.3">
      <c r="A30" s="50" t="s">
        <v>5</v>
      </c>
      <c r="B30" s="51"/>
      <c r="C30" s="53">
        <f>+'Dry Cargo Table Q4 2021'!C30/'Change in Values'!C62</f>
        <v>1</v>
      </c>
      <c r="D30" s="53">
        <f>+'Dry Cargo Table Q4 2021'!D30/'Change in Values'!D62</f>
        <v>1</v>
      </c>
      <c r="E30" s="89">
        <f>+'Dry Cargo Table Q4 2021'!E30/'Change in Values'!E62</f>
        <v>1</v>
      </c>
      <c r="F30" s="39"/>
      <c r="G30" s="39"/>
      <c r="H30" s="39"/>
    </row>
    <row r="31" spans="1:8" ht="15.75" thickTop="1" x14ac:dyDescent="0.25"/>
    <row r="32" spans="1:8" ht="15" customHeight="1" x14ac:dyDescent="0.25">
      <c r="A32" s="121" t="s">
        <v>17</v>
      </c>
      <c r="B32" s="121"/>
      <c r="C32" s="121"/>
      <c r="D32" s="121"/>
      <c r="E32" s="121"/>
    </row>
    <row r="35" spans="1:8" hidden="1" outlineLevel="1" x14ac:dyDescent="0.25">
      <c r="A35" s="56" t="s">
        <v>22</v>
      </c>
      <c r="B35" s="54"/>
      <c r="C35" s="54"/>
      <c r="D35" s="54"/>
      <c r="E35" s="54"/>
      <c r="F35" s="55"/>
      <c r="G35" s="55"/>
      <c r="H35" s="54"/>
    </row>
    <row r="36" spans="1:8" hidden="1" outlineLevel="1" x14ac:dyDescent="0.25">
      <c r="A36" s="23"/>
      <c r="B36" s="3"/>
      <c r="C36" s="58">
        <v>2022</v>
      </c>
      <c r="D36" s="58">
        <f>+C36+1</f>
        <v>2023</v>
      </c>
      <c r="E36" s="78">
        <f>+D36+1</f>
        <v>2024</v>
      </c>
      <c r="F36" s="58">
        <v>2022</v>
      </c>
      <c r="G36" s="58">
        <f>+F36+1</f>
        <v>2023</v>
      </c>
      <c r="H36" s="58">
        <f>+G36+1</f>
        <v>2024</v>
      </c>
    </row>
    <row r="37" spans="1:8" hidden="1" outlineLevel="1" x14ac:dyDescent="0.25">
      <c r="A37" s="4"/>
      <c r="B37" s="4"/>
      <c r="C37" s="34"/>
      <c r="D37" s="34"/>
      <c r="E37" s="79"/>
      <c r="F37" s="24"/>
      <c r="G37" s="24"/>
      <c r="H37" s="24"/>
    </row>
    <row r="38" spans="1:8" hidden="1" outlineLevel="1" x14ac:dyDescent="0.25">
      <c r="A38" s="5" t="s">
        <v>2</v>
      </c>
      <c r="B38" s="6"/>
      <c r="C38" s="117"/>
      <c r="D38" s="117"/>
      <c r="E38" s="118"/>
      <c r="F38" s="26"/>
      <c r="G38" s="26"/>
      <c r="H38" s="26"/>
    </row>
    <row r="39" spans="1:8" hidden="1" outlineLevel="1" x14ac:dyDescent="0.25">
      <c r="A39" s="7" t="s">
        <v>0</v>
      </c>
      <c r="B39" s="4"/>
      <c r="C39" s="43">
        <v>1815</v>
      </c>
      <c r="D39" s="43">
        <v>1825</v>
      </c>
      <c r="E39" s="80">
        <v>1830</v>
      </c>
      <c r="F39" s="27"/>
      <c r="G39" s="27"/>
      <c r="H39" s="27"/>
    </row>
    <row r="40" spans="1:8" hidden="1" outlineLevel="1" x14ac:dyDescent="0.25">
      <c r="A40" s="7" t="s">
        <v>1</v>
      </c>
      <c r="B40" s="4"/>
      <c r="C40" s="43">
        <v>1865.0597222222223</v>
      </c>
      <c r="D40" s="43">
        <v>1825</v>
      </c>
      <c r="E40" s="80">
        <v>1830</v>
      </c>
      <c r="F40" s="28"/>
      <c r="G40" s="28"/>
      <c r="H40" s="28"/>
    </row>
    <row r="41" spans="1:8" hidden="1" outlineLevel="1" x14ac:dyDescent="0.25">
      <c r="A41" s="8" t="s">
        <v>4</v>
      </c>
      <c r="B41" s="6"/>
      <c r="C41" s="43">
        <v>726</v>
      </c>
      <c r="D41" s="43">
        <v>730</v>
      </c>
      <c r="E41" s="80">
        <v>732</v>
      </c>
      <c r="F41" s="27"/>
      <c r="G41" s="27"/>
      <c r="H41" s="27"/>
    </row>
    <row r="42" spans="1:8" hidden="1" outlineLevel="1" x14ac:dyDescent="0.25">
      <c r="A42" s="9" t="s">
        <v>5</v>
      </c>
      <c r="B42" s="10"/>
      <c r="C42" s="44">
        <f>SUM(C39:C41)</f>
        <v>4406.0597222222223</v>
      </c>
      <c r="D42" s="44">
        <f t="shared" ref="D42:E42" si="0">SUM(D39:D41)</f>
        <v>4380</v>
      </c>
      <c r="E42" s="81">
        <f t="shared" si="0"/>
        <v>4392</v>
      </c>
      <c r="F42" s="30"/>
      <c r="G42" s="30"/>
      <c r="H42" s="30"/>
    </row>
    <row r="43" spans="1:8" hidden="1" outlineLevel="1" x14ac:dyDescent="0.25">
      <c r="A43" s="11"/>
      <c r="B43" s="12"/>
      <c r="C43" s="41"/>
      <c r="D43" s="41"/>
      <c r="E43" s="82"/>
      <c r="F43" s="30"/>
      <c r="G43" s="30"/>
      <c r="H43" s="30"/>
    </row>
    <row r="44" spans="1:8" hidden="1" outlineLevel="1" x14ac:dyDescent="0.25">
      <c r="A44" s="5" t="s">
        <v>6</v>
      </c>
      <c r="B44" s="6"/>
      <c r="C44" s="42"/>
      <c r="D44" s="42"/>
      <c r="E44" s="83"/>
      <c r="F44" s="117"/>
      <c r="G44" s="117"/>
      <c r="H44" s="117"/>
    </row>
    <row r="45" spans="1:8" hidden="1" outlineLevel="1" x14ac:dyDescent="0.25">
      <c r="A45" s="7" t="s">
        <v>0</v>
      </c>
      <c r="B45" s="4"/>
      <c r="C45" s="43">
        <v>6620.0430555555558</v>
      </c>
      <c r="D45" s="43">
        <v>8850.328125</v>
      </c>
      <c r="E45" s="80">
        <v>3577.6125000000002</v>
      </c>
      <c r="F45" s="43">
        <v>13038.750031863461</v>
      </c>
      <c r="G45" s="43">
        <v>12593.37506318916</v>
      </c>
      <c r="H45" s="43">
        <v>11854.161585880713</v>
      </c>
    </row>
    <row r="46" spans="1:8" hidden="1" outlineLevel="1" x14ac:dyDescent="0.25">
      <c r="A46" s="7" t="s">
        <v>1</v>
      </c>
      <c r="B46" s="4"/>
      <c r="C46" s="43">
        <v>8406.3875000000007</v>
      </c>
      <c r="D46" s="43">
        <v>7989.8715277777774</v>
      </c>
      <c r="E46" s="80">
        <v>4449.7444444444445</v>
      </c>
      <c r="F46" s="43">
        <v>11549.802739286048</v>
      </c>
      <c r="G46" s="43">
        <v>11119.432597607301</v>
      </c>
      <c r="H46" s="43">
        <v>10979.843193242059</v>
      </c>
    </row>
    <row r="47" spans="1:8" hidden="1" outlineLevel="1" x14ac:dyDescent="0.25">
      <c r="A47" s="8" t="s">
        <v>4</v>
      </c>
      <c r="B47" s="6"/>
      <c r="C47" s="43">
        <v>3442.6500000000005</v>
      </c>
      <c r="D47" s="43">
        <v>3033.6000000000004</v>
      </c>
      <c r="E47" s="80">
        <v>2816.9541666666673</v>
      </c>
      <c r="F47" s="48">
        <v>9537.1663834546071</v>
      </c>
      <c r="G47" s="48">
        <v>9385.0179434774964</v>
      </c>
      <c r="H47" s="48">
        <v>9418.1372818454911</v>
      </c>
    </row>
    <row r="48" spans="1:8" hidden="1" outlineLevel="1" x14ac:dyDescent="0.25">
      <c r="A48" s="9" t="s">
        <v>5</v>
      </c>
      <c r="B48" s="10"/>
      <c r="C48" s="44">
        <f>SUM(C45:C47)</f>
        <v>18469.080555555556</v>
      </c>
      <c r="D48" s="44">
        <f t="shared" ref="D48" si="1">SUM(D45:D47)</f>
        <v>19873.79965277778</v>
      </c>
      <c r="E48" s="81">
        <f>SUM(E45:E47)</f>
        <v>10844.311111111112</v>
      </c>
      <c r="F48" s="44">
        <f>SUMPRODUCT(C45:C47,F45:F47)/C48</f>
        <v>11708.342988493609</v>
      </c>
      <c r="G48" s="44">
        <f>SUMPRODUCT(D45:D47,G45:G47)/D48</f>
        <v>11511.071554373924</v>
      </c>
      <c r="H48" s="44">
        <f>SUMPRODUCT(E45:E47,H45:H47)/E48</f>
        <v>10862.612919164989</v>
      </c>
    </row>
    <row r="49" spans="1:8" hidden="1" outlineLevel="1" x14ac:dyDescent="0.25">
      <c r="A49" s="11"/>
      <c r="B49" s="12"/>
      <c r="C49" s="41"/>
      <c r="D49" s="41"/>
      <c r="E49" s="82"/>
      <c r="F49" s="30"/>
      <c r="G49" s="30"/>
      <c r="H49" s="30"/>
    </row>
    <row r="50" spans="1:8" ht="15.75" hidden="1" outlineLevel="1" thickBot="1" x14ac:dyDescent="0.3">
      <c r="A50" s="50" t="s">
        <v>8</v>
      </c>
      <c r="B50" s="51"/>
      <c r="C50" s="52">
        <f>C42+C48</f>
        <v>22875.140277777777</v>
      </c>
      <c r="D50" s="52">
        <f t="shared" ref="D50" si="2">D42+D48</f>
        <v>24253.79965277778</v>
      </c>
      <c r="E50" s="84">
        <f>E42+E48</f>
        <v>15236.311111111112</v>
      </c>
      <c r="F50" s="34"/>
      <c r="G50" s="34"/>
      <c r="H50" s="34"/>
    </row>
    <row r="51" spans="1:8" ht="15.75" hidden="1" outlineLevel="1" thickTop="1" x14ac:dyDescent="0.25">
      <c r="A51" s="11"/>
      <c r="B51" s="12"/>
      <c r="C51" s="41"/>
      <c r="D51" s="41"/>
      <c r="E51" s="85"/>
      <c r="F51" s="30"/>
      <c r="G51" s="30"/>
      <c r="H51" s="30"/>
    </row>
    <row r="52" spans="1:8" hidden="1" outlineLevel="1" x14ac:dyDescent="0.25">
      <c r="A52" s="5" t="s">
        <v>9</v>
      </c>
      <c r="B52" s="6"/>
      <c r="C52" s="42"/>
      <c r="D52" s="42"/>
      <c r="E52" s="83"/>
      <c r="F52" s="119"/>
      <c r="G52" s="119"/>
      <c r="H52" s="119"/>
    </row>
    <row r="53" spans="1:8" hidden="1" outlineLevel="1" x14ac:dyDescent="0.25">
      <c r="A53" s="7" t="s">
        <v>0</v>
      </c>
      <c r="B53" s="4"/>
      <c r="C53" s="43">
        <v>8236.0110456666662</v>
      </c>
      <c r="D53" s="43">
        <v>7435.5062499999976</v>
      </c>
      <c r="E53" s="80">
        <v>1769.8086277777777</v>
      </c>
      <c r="F53" s="43">
        <v>16297.218867800149</v>
      </c>
      <c r="G53" s="43">
        <v>15204.713268748334</v>
      </c>
      <c r="H53" s="43">
        <v>15372.070473249269</v>
      </c>
    </row>
    <row r="54" spans="1:8" hidden="1" outlineLevel="1" x14ac:dyDescent="0.25">
      <c r="A54" s="7" t="s">
        <v>1</v>
      </c>
      <c r="B54" s="4"/>
      <c r="C54" s="43">
        <v>13922.914543333332</v>
      </c>
      <c r="D54" s="43">
        <v>4830.7830555555556</v>
      </c>
      <c r="E54" s="80">
        <v>2771.9872222222225</v>
      </c>
      <c r="F54" s="43">
        <v>14944.958460863632</v>
      </c>
      <c r="G54" s="43">
        <v>14427.76347307162</v>
      </c>
      <c r="H54" s="43">
        <v>11298.457039544635</v>
      </c>
    </row>
    <row r="55" spans="1:8" hidden="1" outlineLevel="1" x14ac:dyDescent="0.25">
      <c r="A55" s="8" t="s">
        <v>4</v>
      </c>
      <c r="B55" s="6"/>
      <c r="C55" s="43">
        <v>3129.5159722222229</v>
      </c>
      <c r="D55" s="43">
        <v>2388.7249999999999</v>
      </c>
      <c r="E55" s="80">
        <v>1667.0458333333329</v>
      </c>
      <c r="F55" s="48">
        <v>10570.022598010031</v>
      </c>
      <c r="G55" s="48">
        <v>9894.4381207547976</v>
      </c>
      <c r="H55" s="48">
        <v>9745.0222774318845</v>
      </c>
    </row>
    <row r="56" spans="1:8" ht="15.75" hidden="1" outlineLevel="1" thickBot="1" x14ac:dyDescent="0.3">
      <c r="A56" s="50" t="s">
        <v>5</v>
      </c>
      <c r="B56" s="51"/>
      <c r="C56" s="52">
        <f>SUM(C53:C55)</f>
        <v>25288.441561222222</v>
      </c>
      <c r="D56" s="52">
        <f>SUM(D53:D55)</f>
        <v>14655.014305555555</v>
      </c>
      <c r="E56" s="84">
        <f>SUM(E53:E55)</f>
        <v>6208.8416833333331</v>
      </c>
      <c r="F56" s="52">
        <f>SUMPRODUCT(C53:C55,F53:F55)/C56</f>
        <v>14843.955795044243</v>
      </c>
      <c r="G56" s="52">
        <f>SUMPRODUCT(D53:D55,G53:G55)/D56</f>
        <v>14083.045110114614</v>
      </c>
      <c r="H56" s="52">
        <f>SUMPRODUCT(E53:E55,H53:H55)/E56</f>
        <v>12042.536126964116</v>
      </c>
    </row>
    <row r="57" spans="1:8" ht="15.75" hidden="1" outlineLevel="1" thickTop="1" x14ac:dyDescent="0.25">
      <c r="A57" s="13"/>
      <c r="B57" s="4"/>
      <c r="C57" s="36"/>
      <c r="D57" s="36"/>
      <c r="E57" s="86"/>
      <c r="F57" s="36"/>
      <c r="G57" s="36"/>
      <c r="H57" s="36"/>
    </row>
    <row r="58" spans="1:8" hidden="1" outlineLevel="1" x14ac:dyDescent="0.25">
      <c r="A58" s="5" t="s">
        <v>11</v>
      </c>
      <c r="B58" s="6"/>
      <c r="C58" s="40"/>
      <c r="D58" s="40"/>
      <c r="E58" s="87"/>
      <c r="F58" s="34"/>
      <c r="G58" s="34"/>
      <c r="H58" s="34"/>
    </row>
    <row r="59" spans="1:8" hidden="1" outlineLevel="1" x14ac:dyDescent="0.25">
      <c r="A59" s="7" t="s">
        <v>0</v>
      </c>
      <c r="B59" s="4"/>
      <c r="C59" s="77">
        <f t="shared" ref="C59:E61" si="3">C53/(C39+C45)</f>
        <v>0.97640415009407666</v>
      </c>
      <c r="D59" s="77">
        <f t="shared" si="3"/>
        <v>0.69651313411033888</v>
      </c>
      <c r="E59" s="88">
        <f t="shared" si="3"/>
        <v>0.32728096323058975</v>
      </c>
      <c r="F59" s="34"/>
      <c r="G59" s="34"/>
      <c r="H59" s="34"/>
    </row>
    <row r="60" spans="1:8" hidden="1" outlineLevel="1" x14ac:dyDescent="0.25">
      <c r="A60" s="7" t="s">
        <v>1</v>
      </c>
      <c r="B60" s="4"/>
      <c r="C60" s="77">
        <f t="shared" si="3"/>
        <v>1.3554968683683812</v>
      </c>
      <c r="D60" s="77">
        <f t="shared" si="3"/>
        <v>0.49219014654278531</v>
      </c>
      <c r="E60" s="88">
        <f t="shared" si="3"/>
        <v>0.44141720204466922</v>
      </c>
      <c r="F60" s="34"/>
      <c r="G60" s="34"/>
      <c r="H60" s="34"/>
    </row>
    <row r="61" spans="1:8" hidden="1" outlineLevel="1" x14ac:dyDescent="0.25">
      <c r="A61" s="8" t="s">
        <v>4</v>
      </c>
      <c r="B61" s="6"/>
      <c r="C61" s="77">
        <f t="shared" si="3"/>
        <v>0.75072648752527138</v>
      </c>
      <c r="D61" s="77">
        <f t="shared" si="3"/>
        <v>0.63469151875863528</v>
      </c>
      <c r="E61" s="88">
        <f t="shared" si="3"/>
        <v>0.46972875812005627</v>
      </c>
      <c r="F61" s="34"/>
      <c r="G61" s="34"/>
      <c r="H61" s="34"/>
    </row>
    <row r="62" spans="1:8" ht="15.75" hidden="1" outlineLevel="1" thickBot="1" x14ac:dyDescent="0.3">
      <c r="A62" s="50" t="s">
        <v>5</v>
      </c>
      <c r="B62" s="51"/>
      <c r="C62" s="53">
        <f>C56/C50</f>
        <v>1.1054988627015705</v>
      </c>
      <c r="D62" s="53">
        <f>D56/D50</f>
        <v>0.60423581110422508</v>
      </c>
      <c r="E62" s="89">
        <f>E56/E50</f>
        <v>0.40750294727215974</v>
      </c>
      <c r="F62" s="39"/>
      <c r="G62" s="39"/>
      <c r="H62" s="39"/>
    </row>
    <row r="63" spans="1:8" collapsed="1" x14ac:dyDescent="0.25"/>
    <row r="64" spans="1:8" x14ac:dyDescent="0.25">
      <c r="A64" s="56" t="s">
        <v>20</v>
      </c>
      <c r="B64" s="54"/>
      <c r="C64" s="54"/>
      <c r="D64" s="54"/>
      <c r="E64" s="54"/>
      <c r="F64" s="57"/>
      <c r="G64" s="57"/>
      <c r="H64" s="57"/>
    </row>
    <row r="65" spans="1:8" x14ac:dyDescent="0.25">
      <c r="A65" s="2"/>
      <c r="B65" s="3"/>
      <c r="C65" s="58">
        <v>2022</v>
      </c>
      <c r="D65" s="58">
        <v>2023</v>
      </c>
      <c r="E65" s="78">
        <v>2024</v>
      </c>
      <c r="F65" s="58">
        <v>2022</v>
      </c>
      <c r="G65" s="58">
        <v>2023</v>
      </c>
      <c r="H65" s="58">
        <v>2024</v>
      </c>
    </row>
    <row r="66" spans="1:8" x14ac:dyDescent="0.25">
      <c r="A66" s="16"/>
      <c r="B66" s="1"/>
      <c r="C66" s="90"/>
      <c r="D66" s="90"/>
      <c r="E66" s="91"/>
      <c r="F66" s="61"/>
      <c r="G66" s="61"/>
      <c r="H66" s="61"/>
    </row>
    <row r="67" spans="1:8" x14ac:dyDescent="0.25">
      <c r="A67" s="5" t="s">
        <v>2</v>
      </c>
      <c r="B67" s="6"/>
      <c r="C67" s="117"/>
      <c r="D67" s="117"/>
      <c r="E67" s="118"/>
      <c r="F67" s="26"/>
      <c r="G67" s="26"/>
      <c r="H67" s="26"/>
    </row>
    <row r="68" spans="1:8" x14ac:dyDescent="0.25">
      <c r="A68" s="7" t="s">
        <v>13</v>
      </c>
      <c r="B68" s="4"/>
      <c r="C68" s="43">
        <f>+'Tankers Table Q4 2021'!C19/'Change in Values'!C94</f>
        <v>1</v>
      </c>
      <c r="D68" s="43">
        <f>+'Tankers Table Q4 2021'!D19/'Change in Values'!D94</f>
        <v>1</v>
      </c>
      <c r="E68" s="80">
        <f>+'Tankers Table Q4 2021'!E19/'Change in Values'!E94</f>
        <v>1</v>
      </c>
      <c r="F68" s="63"/>
      <c r="G68" s="63"/>
      <c r="H68" s="63"/>
    </row>
    <row r="69" spans="1:8" x14ac:dyDescent="0.25">
      <c r="A69" s="8" t="s">
        <v>18</v>
      </c>
      <c r="B69" s="6"/>
      <c r="C69" s="43">
        <f>+'Tankers Table Q4 2021'!C20/'Change in Values'!C95</f>
        <v>1</v>
      </c>
      <c r="D69" s="43">
        <f>+'Tankers Table Q4 2021'!D20/'Change in Values'!D95</f>
        <v>1</v>
      </c>
      <c r="E69" s="80">
        <f>+'Tankers Table Q4 2021'!E20/'Change in Values'!E95</f>
        <v>1</v>
      </c>
      <c r="F69" s="63"/>
      <c r="G69" s="63"/>
      <c r="H69" s="63"/>
    </row>
    <row r="70" spans="1:8" x14ac:dyDescent="0.25">
      <c r="A70" s="9" t="s">
        <v>5</v>
      </c>
      <c r="B70" s="10"/>
      <c r="C70" s="44">
        <f>+'Tankers Table Q4 2021'!C21/'Change in Values'!C96</f>
        <v>1</v>
      </c>
      <c r="D70" s="44">
        <f>+'Tankers Table Q4 2021'!D21/'Change in Values'!D96</f>
        <v>1</v>
      </c>
      <c r="E70" s="81">
        <f>+'Tankers Table Q4 2021'!E21/'Change in Values'!E96</f>
        <v>1</v>
      </c>
      <c r="F70" s="30"/>
      <c r="G70" s="30"/>
      <c r="H70" s="30"/>
    </row>
    <row r="71" spans="1:8" x14ac:dyDescent="0.25">
      <c r="A71" s="11"/>
      <c r="B71" s="12"/>
      <c r="C71" s="41"/>
      <c r="D71" s="41"/>
      <c r="E71" s="85"/>
      <c r="F71" s="30"/>
      <c r="G71" s="30"/>
      <c r="H71" s="30"/>
    </row>
    <row r="72" spans="1:8" x14ac:dyDescent="0.25">
      <c r="A72" s="5" t="s">
        <v>6</v>
      </c>
      <c r="B72" s="5"/>
      <c r="C72" s="42"/>
      <c r="D72" s="42"/>
      <c r="E72" s="83"/>
      <c r="F72" s="117"/>
      <c r="G72" s="117"/>
      <c r="H72" s="117"/>
    </row>
    <row r="73" spans="1:8" x14ac:dyDescent="0.25">
      <c r="A73" s="7" t="s">
        <v>13</v>
      </c>
      <c r="B73" s="4"/>
      <c r="C73" s="43">
        <f>+'Tankers Table Q4 2021'!C24/'Change in Values'!C99</f>
        <v>1</v>
      </c>
      <c r="D73" s="43">
        <f>+'Tankers Table Q4 2021'!D24/'Change in Values'!D99</f>
        <v>1</v>
      </c>
      <c r="E73" s="80">
        <f>+'Tankers Table Q4 2021'!E24/'Change in Values'!E99</f>
        <v>1</v>
      </c>
      <c r="F73" s="106">
        <f>+'Tankers Table Q4 2021'!F24/'Change in Values'!F99</f>
        <v>0.90418043023961137</v>
      </c>
      <c r="G73" s="106">
        <f>+'Tankers Table Q4 2021'!G24/'Change in Values'!G99</f>
        <v>0.90067264953596637</v>
      </c>
      <c r="H73" s="106">
        <f>+'Tankers Table Q4 2021'!H24/'Change in Values'!H99</f>
        <v>0.89738376435853129</v>
      </c>
    </row>
    <row r="74" spans="1:8" x14ac:dyDescent="0.25">
      <c r="A74" s="8" t="s">
        <v>18</v>
      </c>
      <c r="B74" s="6"/>
      <c r="C74" s="43"/>
      <c r="D74" s="43"/>
      <c r="E74" s="80"/>
      <c r="F74" s="106"/>
      <c r="G74" s="106"/>
      <c r="H74" s="106"/>
    </row>
    <row r="75" spans="1:8" x14ac:dyDescent="0.25">
      <c r="A75" s="9" t="s">
        <v>5</v>
      </c>
      <c r="B75" s="10"/>
      <c r="C75" s="44">
        <f>+'Tankers Table Q4 2021'!C26/'Change in Values'!C101</f>
        <v>1</v>
      </c>
      <c r="D75" s="44">
        <f>+'Tankers Table Q4 2021'!D26/'Change in Values'!D101</f>
        <v>1</v>
      </c>
      <c r="E75" s="81">
        <f>+'Tankers Table Q4 2021'!E26/'Change in Values'!E101</f>
        <v>1</v>
      </c>
      <c r="F75" s="112">
        <f>+'Tankers Table Q4 2021'!F26/'Change in Values'!F101</f>
        <v>0.90418043023961137</v>
      </c>
      <c r="G75" s="112">
        <f>+'Tankers Table Q4 2021'!G26/'Change in Values'!G101</f>
        <v>0.90067264953596637</v>
      </c>
      <c r="H75" s="112">
        <f>+'Tankers Table Q4 2021'!H26/'Change in Values'!H101</f>
        <v>0.89738376435853129</v>
      </c>
    </row>
    <row r="76" spans="1:8" x14ac:dyDescent="0.25">
      <c r="A76" s="11"/>
      <c r="B76" s="12"/>
      <c r="C76" s="26"/>
      <c r="D76" s="26"/>
      <c r="E76" s="92"/>
      <c r="F76" s="113"/>
      <c r="G76" s="113"/>
      <c r="H76" s="113"/>
    </row>
    <row r="77" spans="1:8" ht="15.75" thickBot="1" x14ac:dyDescent="0.3">
      <c r="A77" s="50" t="s">
        <v>8</v>
      </c>
      <c r="B77" s="51"/>
      <c r="C77" s="52">
        <f>+'Tankers Table Q4 2021'!C28/'Change in Values'!C103</f>
        <v>1</v>
      </c>
      <c r="D77" s="52">
        <f>+'Tankers Table Q4 2021'!D28/'Change in Values'!D103</f>
        <v>1</v>
      </c>
      <c r="E77" s="84">
        <f>+'Tankers Table Q4 2021'!E28/'Change in Values'!E103</f>
        <v>1</v>
      </c>
      <c r="F77" s="114"/>
      <c r="G77" s="115"/>
      <c r="H77" s="115"/>
    </row>
    <row r="78" spans="1:8" ht="15.75" thickTop="1" x14ac:dyDescent="0.25">
      <c r="A78" s="11"/>
      <c r="B78" s="12"/>
      <c r="C78" s="41"/>
      <c r="D78" s="41"/>
      <c r="E78" s="85"/>
      <c r="F78" s="101"/>
      <c r="G78" s="101"/>
      <c r="H78" s="101"/>
    </row>
    <row r="79" spans="1:8" x14ac:dyDescent="0.25">
      <c r="A79" s="5" t="s">
        <v>9</v>
      </c>
      <c r="B79" s="5"/>
      <c r="C79" s="42"/>
      <c r="D79" s="42"/>
      <c r="E79" s="83"/>
      <c r="F79" s="116"/>
      <c r="G79" s="116"/>
      <c r="H79" s="116"/>
    </row>
    <row r="80" spans="1:8" x14ac:dyDescent="0.25">
      <c r="A80" s="7" t="s">
        <v>13</v>
      </c>
      <c r="B80" s="4"/>
      <c r="C80" s="43">
        <f>+'Tankers Table Q4 2021'!C31/'Change in Values'!C106</f>
        <v>1</v>
      </c>
      <c r="D80" s="43">
        <f>+'Tankers Table Q4 2021'!D31/'Change in Values'!D106</f>
        <v>1</v>
      </c>
      <c r="E80" s="80">
        <f>+'Tankers Table Q4 2021'!E31/'Change in Values'!E106</f>
        <v>1</v>
      </c>
      <c r="F80" s="106">
        <f>+'Tankers Table Q4 2021'!F31/'Change in Values'!F106</f>
        <v>0.92473260873093088</v>
      </c>
      <c r="G80" s="106">
        <f>+'Tankers Table Q4 2021'!G31/'Change in Values'!G106</f>
        <v>0.93690190559173681</v>
      </c>
      <c r="H80" s="106">
        <f>+'Tankers Table Q4 2021'!H31/'Change in Values'!H106</f>
        <v>0.94885662776354485</v>
      </c>
    </row>
    <row r="81" spans="1:8" x14ac:dyDescent="0.25">
      <c r="A81" s="8" t="s">
        <v>18</v>
      </c>
      <c r="B81" s="6"/>
      <c r="C81" s="43">
        <f>+'Tankers Table Q4 2021'!C32/'Change in Values'!C107</f>
        <v>1</v>
      </c>
      <c r="D81" s="43"/>
      <c r="E81" s="80"/>
      <c r="F81" s="106">
        <f>+'Tankers Table Q4 2021'!F32/'Change in Values'!F107</f>
        <v>0.93427421299062041</v>
      </c>
      <c r="G81" s="106"/>
      <c r="H81" s="106"/>
    </row>
    <row r="82" spans="1:8" ht="15.75" thickBot="1" x14ac:dyDescent="0.3">
      <c r="A82" s="50" t="s">
        <v>5</v>
      </c>
      <c r="B82" s="51"/>
      <c r="C82" s="52">
        <f>+'Tankers Table Q4 2021'!C33/'Change in Values'!C108</f>
        <v>1</v>
      </c>
      <c r="D82" s="52">
        <f>+'Tankers Table Q4 2021'!D33/'Change in Values'!D108</f>
        <v>1</v>
      </c>
      <c r="E82" s="84">
        <f>+'Tankers Table Q4 2021'!E33/'Change in Values'!E108</f>
        <v>1</v>
      </c>
      <c r="F82" s="108">
        <f>+'Tankers Table Q4 2021'!F33/'Change in Values'!F108</f>
        <v>0.92538802858252855</v>
      </c>
      <c r="G82" s="108">
        <f>+'Tankers Table Q4 2021'!G33/'Change in Values'!G108</f>
        <v>0.93690190559173681</v>
      </c>
      <c r="H82" s="108">
        <f>+'Tankers Table Q4 2021'!H33/'Change in Values'!H108</f>
        <v>0.94885662776354485</v>
      </c>
    </row>
    <row r="83" spans="1:8" ht="15.75" thickTop="1" x14ac:dyDescent="0.25">
      <c r="A83" s="13"/>
      <c r="B83" s="4"/>
      <c r="C83" s="36"/>
      <c r="D83" s="36"/>
      <c r="E83" s="86"/>
      <c r="F83" s="36"/>
      <c r="G83" s="36"/>
      <c r="H83" s="36"/>
    </row>
    <row r="84" spans="1:8" x14ac:dyDescent="0.25">
      <c r="A84" s="5" t="s">
        <v>11</v>
      </c>
      <c r="B84" s="5"/>
      <c r="C84" s="40"/>
      <c r="D84" s="40"/>
      <c r="E84" s="94"/>
      <c r="F84" s="65"/>
      <c r="G84" s="66"/>
      <c r="H84" s="66"/>
    </row>
    <row r="85" spans="1:8" x14ac:dyDescent="0.25">
      <c r="A85" s="7" t="s">
        <v>13</v>
      </c>
      <c r="B85" s="4"/>
      <c r="C85" s="77">
        <f>+'Tankers Table Q4 2021'!C36/'Change in Values'!C111</f>
        <v>1</v>
      </c>
      <c r="D85" s="77">
        <f>+'Tankers Table Q4 2021'!D36/'Change in Values'!D111</f>
        <v>1</v>
      </c>
      <c r="E85" s="88">
        <f>+'Tankers Table Q4 2021'!E36/'Change in Values'!E111</f>
        <v>1</v>
      </c>
      <c r="F85" s="34"/>
      <c r="G85" s="66"/>
      <c r="H85" s="66"/>
    </row>
    <row r="86" spans="1:8" x14ac:dyDescent="0.25">
      <c r="A86" s="8" t="s">
        <v>18</v>
      </c>
      <c r="B86" s="6"/>
      <c r="C86" s="77">
        <f>+'Tankers Table Q4 2021'!C37/'Change in Values'!C112</f>
        <v>1</v>
      </c>
      <c r="D86" s="77">
        <v>0</v>
      </c>
      <c r="E86" s="88">
        <v>0</v>
      </c>
      <c r="F86" s="34"/>
      <c r="G86" s="66"/>
      <c r="H86" s="66"/>
    </row>
    <row r="87" spans="1:8" ht="15.75" thickBot="1" x14ac:dyDescent="0.3">
      <c r="A87" s="50" t="s">
        <v>5</v>
      </c>
      <c r="B87" s="51"/>
      <c r="C87" s="53">
        <f>+'Tankers Table Q4 2021'!C38/'Change in Values'!C113</f>
        <v>1</v>
      </c>
      <c r="D87" s="53">
        <f>+'Tankers Table Q4 2021'!D38/'Change in Values'!D113</f>
        <v>1</v>
      </c>
      <c r="E87" s="89">
        <f>+'Tankers Table Q4 2021'!E38/'Change in Values'!E113</f>
        <v>1</v>
      </c>
      <c r="F87" s="39"/>
      <c r="G87" s="66"/>
      <c r="H87" s="66"/>
    </row>
    <row r="88" spans="1:8" ht="15.75" thickTop="1" x14ac:dyDescent="0.25"/>
    <row r="90" spans="1:8" outlineLevel="1" x14ac:dyDescent="0.25">
      <c r="A90" s="56" t="s">
        <v>23</v>
      </c>
      <c r="B90" s="54"/>
      <c r="C90" s="54"/>
      <c r="D90" s="54"/>
      <c r="E90" s="54"/>
      <c r="F90" s="57"/>
      <c r="G90" s="57"/>
      <c r="H90" s="57"/>
    </row>
    <row r="91" spans="1:8" outlineLevel="1" x14ac:dyDescent="0.25">
      <c r="A91" s="2"/>
      <c r="B91" s="3"/>
      <c r="C91" s="58">
        <v>2022</v>
      </c>
      <c r="D91" s="58">
        <v>2023</v>
      </c>
      <c r="E91" s="78">
        <v>2024</v>
      </c>
      <c r="F91" s="58">
        <v>2022</v>
      </c>
      <c r="G91" s="58">
        <v>2023</v>
      </c>
      <c r="H91" s="58">
        <v>2024</v>
      </c>
    </row>
    <row r="92" spans="1:8" outlineLevel="1" x14ac:dyDescent="0.25">
      <c r="A92" s="16"/>
      <c r="B92" s="1"/>
      <c r="C92" s="61"/>
      <c r="D92" s="61"/>
      <c r="E92" s="91"/>
      <c r="F92" s="61"/>
      <c r="G92" s="61"/>
      <c r="H92" s="61"/>
    </row>
    <row r="93" spans="1:8" outlineLevel="1" x14ac:dyDescent="0.25">
      <c r="A93" s="5" t="s">
        <v>2</v>
      </c>
      <c r="B93" s="6"/>
      <c r="C93" s="117"/>
      <c r="D93" s="117"/>
      <c r="E93" s="118"/>
      <c r="F93" s="26"/>
      <c r="G93" s="26"/>
      <c r="H93" s="26"/>
    </row>
    <row r="94" spans="1:8" outlineLevel="1" x14ac:dyDescent="0.25">
      <c r="A94" s="7" t="s">
        <v>13</v>
      </c>
      <c r="B94" s="4"/>
      <c r="C94" s="43">
        <v>4762</v>
      </c>
      <c r="D94" s="43">
        <v>4745</v>
      </c>
      <c r="E94" s="80">
        <v>4758</v>
      </c>
      <c r="F94" s="63"/>
      <c r="G94" s="63"/>
      <c r="H94" s="63"/>
    </row>
    <row r="95" spans="1:8" outlineLevel="1" x14ac:dyDescent="0.25">
      <c r="A95" s="8" t="s">
        <v>18</v>
      </c>
      <c r="B95" s="6"/>
      <c r="C95" s="43">
        <v>1089</v>
      </c>
      <c r="D95" s="43">
        <v>1095</v>
      </c>
      <c r="E95" s="80">
        <v>1098</v>
      </c>
      <c r="F95" s="63"/>
      <c r="G95" s="63"/>
      <c r="H95" s="63"/>
    </row>
    <row r="96" spans="1:8" outlineLevel="1" x14ac:dyDescent="0.25">
      <c r="A96" s="9" t="s">
        <v>5</v>
      </c>
      <c r="B96" s="10"/>
      <c r="C96" s="44">
        <f>C94+C95</f>
        <v>5851</v>
      </c>
      <c r="D96" s="44">
        <f t="shared" ref="D96" si="4">D94+D95</f>
        <v>5840</v>
      </c>
      <c r="E96" s="81">
        <f>E94+E95</f>
        <v>5856</v>
      </c>
      <c r="F96" s="30"/>
      <c r="G96" s="30"/>
      <c r="H96" s="30"/>
    </row>
    <row r="97" spans="1:8" outlineLevel="1" x14ac:dyDescent="0.25">
      <c r="A97" s="11"/>
      <c r="B97" s="12"/>
      <c r="C97" s="41"/>
      <c r="D97" s="41"/>
      <c r="E97" s="85"/>
      <c r="F97" s="30"/>
      <c r="G97" s="30"/>
      <c r="H97" s="30"/>
    </row>
    <row r="98" spans="1:8" outlineLevel="1" x14ac:dyDescent="0.25">
      <c r="A98" s="5" t="s">
        <v>6</v>
      </c>
      <c r="B98" s="5"/>
      <c r="C98" s="42"/>
      <c r="D98" s="42"/>
      <c r="E98" s="83"/>
      <c r="F98" s="117"/>
      <c r="G98" s="117"/>
      <c r="H98" s="117"/>
    </row>
    <row r="99" spans="1:8" outlineLevel="1" x14ac:dyDescent="0.25">
      <c r="A99" s="7" t="s">
        <v>13</v>
      </c>
      <c r="B99" s="4"/>
      <c r="C99" s="43">
        <v>6945.583333333333</v>
      </c>
      <c r="D99" s="43">
        <v>6549.4333333333334</v>
      </c>
      <c r="E99" s="80">
        <v>5050.8541666666661</v>
      </c>
      <c r="F99" s="43">
        <v>15198.740350582504</v>
      </c>
      <c r="G99" s="43">
        <v>15265.908755464849</v>
      </c>
      <c r="H99" s="43">
        <v>15293.761508985692</v>
      </c>
    </row>
    <row r="100" spans="1:8" outlineLevel="1" x14ac:dyDescent="0.25">
      <c r="A100" s="8" t="s">
        <v>18</v>
      </c>
      <c r="B100" s="6"/>
      <c r="C100" s="43">
        <v>0</v>
      </c>
      <c r="D100" s="43">
        <v>0</v>
      </c>
      <c r="E100" s="80">
        <v>0</v>
      </c>
      <c r="F100" s="43">
        <v>0</v>
      </c>
      <c r="G100" s="43">
        <v>0</v>
      </c>
      <c r="H100" s="43">
        <v>0</v>
      </c>
    </row>
    <row r="101" spans="1:8" outlineLevel="1" x14ac:dyDescent="0.25">
      <c r="A101" s="9" t="s">
        <v>5</v>
      </c>
      <c r="B101" s="10"/>
      <c r="C101" s="44">
        <f>SUM(C99:C100)</f>
        <v>6945.583333333333</v>
      </c>
      <c r="D101" s="44">
        <f>SUM(D99:D100)</f>
        <v>6549.4333333333334</v>
      </c>
      <c r="E101" s="81">
        <f>SUM(E99:E100)</f>
        <v>5050.8541666666661</v>
      </c>
      <c r="F101" s="71">
        <f>SUMPRODUCT(C99:C100,F99:F100)/C101</f>
        <v>15198.740350582504</v>
      </c>
      <c r="G101" s="71">
        <f>SUMPRODUCT(D99:D100,G99:G100)/D101</f>
        <v>15265.908755464849</v>
      </c>
      <c r="H101" s="71">
        <f>SUMPRODUCT(E99:E100,H99:H100)/E101</f>
        <v>15293.761508985692</v>
      </c>
    </row>
    <row r="102" spans="1:8" outlineLevel="1" x14ac:dyDescent="0.25">
      <c r="A102" s="11"/>
      <c r="B102" s="12"/>
      <c r="C102" s="26"/>
      <c r="D102" s="26"/>
      <c r="E102" s="92"/>
      <c r="F102" s="32"/>
      <c r="G102" s="32"/>
      <c r="H102" s="32"/>
    </row>
    <row r="103" spans="1:8" ht="15.75" outlineLevel="1" thickBot="1" x14ac:dyDescent="0.3">
      <c r="A103" s="50" t="s">
        <v>8</v>
      </c>
      <c r="B103" s="51"/>
      <c r="C103" s="52">
        <f>C96+C101</f>
        <v>12796.583333333332</v>
      </c>
      <c r="D103" s="52">
        <f>D96+D101</f>
        <v>12389.433333333334</v>
      </c>
      <c r="E103" s="84">
        <f>E96+E101</f>
        <v>10906.854166666666</v>
      </c>
      <c r="F103" s="65"/>
      <c r="G103" s="66"/>
      <c r="H103" s="66"/>
    </row>
    <row r="104" spans="1:8" ht="15.75" outlineLevel="1" thickTop="1" x14ac:dyDescent="0.25">
      <c r="A104" s="11"/>
      <c r="B104" s="12"/>
      <c r="C104" s="41"/>
      <c r="D104" s="41"/>
      <c r="E104" s="85"/>
      <c r="F104" s="30"/>
      <c r="G104" s="30"/>
      <c r="H104" s="30"/>
    </row>
    <row r="105" spans="1:8" outlineLevel="1" x14ac:dyDescent="0.25">
      <c r="A105" s="5" t="s">
        <v>9</v>
      </c>
      <c r="B105" s="5"/>
      <c r="C105" s="42"/>
      <c r="D105" s="42"/>
      <c r="E105" s="83"/>
      <c r="F105" s="119"/>
      <c r="G105" s="119"/>
      <c r="H105" s="119"/>
    </row>
    <row r="106" spans="1:8" outlineLevel="1" x14ac:dyDescent="0.25">
      <c r="A106" s="7" t="s">
        <v>13</v>
      </c>
      <c r="B106" s="4"/>
      <c r="C106" s="43">
        <v>5938.229166666667</v>
      </c>
      <c r="D106" s="43">
        <v>1367.6979166666665</v>
      </c>
      <c r="E106" s="80">
        <v>0.66666666666666652</v>
      </c>
      <c r="F106" s="43">
        <v>15559.468544798588</v>
      </c>
      <c r="G106" s="43">
        <v>15442.312838127735</v>
      </c>
      <c r="H106" s="43">
        <v>16750</v>
      </c>
    </row>
    <row r="107" spans="1:8" outlineLevel="1" x14ac:dyDescent="0.25">
      <c r="A107" s="8" t="s">
        <v>18</v>
      </c>
      <c r="B107" s="6"/>
      <c r="C107" s="43">
        <v>602</v>
      </c>
      <c r="D107" s="43">
        <v>0</v>
      </c>
      <c r="E107" s="80">
        <v>0</v>
      </c>
      <c r="F107" s="43">
        <v>11320.340531561462</v>
      </c>
      <c r="G107" s="43">
        <v>0</v>
      </c>
      <c r="H107" s="43">
        <v>0</v>
      </c>
    </row>
    <row r="108" spans="1:8" ht="15.75" outlineLevel="1" thickBot="1" x14ac:dyDescent="0.3">
      <c r="A108" s="50" t="s">
        <v>5</v>
      </c>
      <c r="B108" s="51"/>
      <c r="C108" s="52">
        <f>SUM(C106:C107)</f>
        <v>6540.229166666667</v>
      </c>
      <c r="D108" s="52">
        <f>SUM(D106:D107)</f>
        <v>1367.6979166666665</v>
      </c>
      <c r="E108" s="84">
        <f>SUM(E106:E107)</f>
        <v>0.66666666666666652</v>
      </c>
      <c r="F108" s="52">
        <f>SUMPRODUCT(C106:C107,F106:F107)/C108</f>
        <v>15169.275021156451</v>
      </c>
      <c r="G108" s="52">
        <f>SUMPRODUCT(D106:D107,G106:G107)/D108</f>
        <v>15442.312838127735</v>
      </c>
      <c r="H108" s="52">
        <f>IFERROR(SUMPRODUCT(E106:E107,H106:H107)/E108,0)</f>
        <v>16750</v>
      </c>
    </row>
    <row r="109" spans="1:8" ht="15.75" outlineLevel="1" thickTop="1" x14ac:dyDescent="0.25">
      <c r="A109" s="13"/>
      <c r="B109" s="4"/>
      <c r="C109" s="36"/>
      <c r="D109" s="36"/>
      <c r="E109" s="86"/>
      <c r="F109" s="36"/>
      <c r="G109" s="36"/>
      <c r="H109" s="36"/>
    </row>
    <row r="110" spans="1:8" outlineLevel="1" x14ac:dyDescent="0.25">
      <c r="A110" s="5" t="s">
        <v>11</v>
      </c>
      <c r="B110" s="5"/>
      <c r="C110" s="40"/>
      <c r="D110" s="40"/>
      <c r="E110" s="94"/>
      <c r="F110" s="65"/>
      <c r="G110" s="66"/>
      <c r="H110" s="66"/>
    </row>
    <row r="111" spans="1:8" outlineLevel="1" x14ac:dyDescent="0.25">
      <c r="A111" s="7" t="s">
        <v>13</v>
      </c>
      <c r="B111" s="4"/>
      <c r="C111" s="77">
        <f t="shared" ref="C111:E112" si="5">IFERROR(C106/(C94+C99),"")</f>
        <v>0.50721220576407033</v>
      </c>
      <c r="D111" s="77">
        <f t="shared" si="5"/>
        <v>0.121094868268439</v>
      </c>
      <c r="E111" s="88">
        <f t="shared" si="5"/>
        <v>6.7965804704508029E-5</v>
      </c>
      <c r="F111" s="34"/>
      <c r="G111" s="66"/>
      <c r="H111" s="66"/>
    </row>
    <row r="112" spans="1:8" outlineLevel="1" x14ac:dyDescent="0.25">
      <c r="A112" s="8" t="s">
        <v>18</v>
      </c>
      <c r="B112" s="6"/>
      <c r="C112" s="77">
        <f t="shared" si="5"/>
        <v>0.55280073461891643</v>
      </c>
      <c r="D112" s="77">
        <f t="shared" si="5"/>
        <v>0</v>
      </c>
      <c r="E112" s="88">
        <f t="shared" si="5"/>
        <v>0</v>
      </c>
      <c r="F112" s="34"/>
      <c r="G112" s="66"/>
      <c r="H112" s="66"/>
    </row>
    <row r="113" spans="1:8" ht="15.75" outlineLevel="1" thickBot="1" x14ac:dyDescent="0.3">
      <c r="A113" s="50" t="s">
        <v>5</v>
      </c>
      <c r="B113" s="51"/>
      <c r="C113" s="53">
        <f>C108/C103</f>
        <v>0.51109182789676944</v>
      </c>
      <c r="D113" s="53">
        <f>D108/D103</f>
        <v>0.11039228993524049</v>
      </c>
      <c r="E113" s="89">
        <f>E108/E103</f>
        <v>6.1123643580393816E-5</v>
      </c>
      <c r="F113" s="39"/>
      <c r="G113" s="66"/>
      <c r="H113" s="66"/>
    </row>
    <row r="114" spans="1:8" ht="15.75" thickTop="1" x14ac:dyDescent="0.25"/>
  </sheetData>
  <mergeCells count="13">
    <mergeCell ref="F44:H44"/>
    <mergeCell ref="C6:E6"/>
    <mergeCell ref="F12:H12"/>
    <mergeCell ref="F20:H20"/>
    <mergeCell ref="A32:E32"/>
    <mergeCell ref="C38:E38"/>
    <mergeCell ref="F79:H79"/>
    <mergeCell ref="C93:E93"/>
    <mergeCell ref="F98:H98"/>
    <mergeCell ref="F105:H105"/>
    <mergeCell ref="F52:H52"/>
    <mergeCell ref="C67:E67"/>
    <mergeCell ref="F72:H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AF12-16ED-4673-8B0F-4786BA0DEF3C}">
  <sheetPr>
    <tabColor theme="8" tint="0.79998168889431442"/>
  </sheetPr>
  <dimension ref="A2:J32"/>
  <sheetViews>
    <sheetView tabSelected="1" workbookViewId="0">
      <selection activeCell="A33" sqref="A33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6" t="s">
        <v>25</v>
      </c>
      <c r="B3" s="54"/>
      <c r="C3" s="54"/>
      <c r="D3" s="54"/>
      <c r="E3" s="54"/>
      <c r="F3" s="55"/>
      <c r="G3" s="55"/>
      <c r="H3" s="54"/>
    </row>
    <row r="4" spans="1:10" x14ac:dyDescent="0.25">
      <c r="A4" s="23"/>
      <c r="B4" s="3"/>
      <c r="C4" s="58">
        <v>2022</v>
      </c>
      <c r="D4" s="58">
        <f>+C4+1</f>
        <v>2023</v>
      </c>
      <c r="E4" s="78">
        <f>+D4+1</f>
        <v>2024</v>
      </c>
      <c r="F4" s="58">
        <v>2022</v>
      </c>
      <c r="G4" s="58">
        <f>+F4+1</f>
        <v>2023</v>
      </c>
      <c r="H4" s="58">
        <f>+G4+1</f>
        <v>2024</v>
      </c>
    </row>
    <row r="5" spans="1:10" x14ac:dyDescent="0.25">
      <c r="A5" s="4"/>
      <c r="B5" s="4"/>
      <c r="C5" s="74"/>
      <c r="D5" s="74"/>
      <c r="E5" s="79"/>
      <c r="F5" s="24"/>
      <c r="G5" s="24"/>
      <c r="H5" s="24"/>
    </row>
    <row r="6" spans="1:10" x14ac:dyDescent="0.25">
      <c r="A6" s="5" t="s">
        <v>2</v>
      </c>
      <c r="B6" s="6"/>
      <c r="C6" s="117"/>
      <c r="D6" s="117"/>
      <c r="E6" s="118"/>
      <c r="F6" s="26"/>
      <c r="G6" s="26"/>
      <c r="H6" s="26"/>
    </row>
    <row r="7" spans="1:10" x14ac:dyDescent="0.25">
      <c r="A7" s="7" t="s">
        <v>0</v>
      </c>
      <c r="B7" s="4"/>
      <c r="C7" s="75">
        <v>1815</v>
      </c>
      <c r="D7" s="75">
        <v>1825</v>
      </c>
      <c r="E7" s="80">
        <v>1830</v>
      </c>
      <c r="F7" s="27"/>
      <c r="G7" s="27"/>
      <c r="H7" s="27"/>
    </row>
    <row r="8" spans="1:10" x14ac:dyDescent="0.25">
      <c r="A8" s="7" t="s">
        <v>1</v>
      </c>
      <c r="B8" s="4"/>
      <c r="C8" s="75">
        <v>1865.0597222222223</v>
      </c>
      <c r="D8" s="75">
        <v>1825</v>
      </c>
      <c r="E8" s="80">
        <v>1830</v>
      </c>
      <c r="F8" s="28"/>
      <c r="G8" s="28"/>
      <c r="H8" s="28"/>
    </row>
    <row r="9" spans="1:10" x14ac:dyDescent="0.25">
      <c r="A9" s="8" t="s">
        <v>4</v>
      </c>
      <c r="B9" s="6"/>
      <c r="C9" s="75">
        <v>726</v>
      </c>
      <c r="D9" s="75">
        <v>730</v>
      </c>
      <c r="E9" s="80">
        <v>732</v>
      </c>
      <c r="F9" s="27"/>
      <c r="G9" s="27"/>
      <c r="H9" s="27"/>
    </row>
    <row r="10" spans="1:10" x14ac:dyDescent="0.25">
      <c r="A10" s="9" t="s">
        <v>5</v>
      </c>
      <c r="B10" s="10"/>
      <c r="C10" s="44">
        <f>SUM(C7:C9)</f>
        <v>4406.0597222222223</v>
      </c>
      <c r="D10" s="44">
        <f t="shared" ref="D10:E10" si="0">SUM(D7:D9)</f>
        <v>4380</v>
      </c>
      <c r="E10" s="81">
        <f t="shared" si="0"/>
        <v>4392</v>
      </c>
      <c r="F10" s="30"/>
      <c r="G10" s="30"/>
      <c r="H10" s="30"/>
    </row>
    <row r="11" spans="1:10" ht="5.25" customHeight="1" x14ac:dyDescent="0.25">
      <c r="A11" s="11"/>
      <c r="B11" s="12"/>
      <c r="C11" s="49"/>
      <c r="D11" s="49"/>
      <c r="E11" s="82"/>
      <c r="F11" s="30"/>
      <c r="G11" s="30"/>
      <c r="H11" s="30"/>
    </row>
    <row r="12" spans="1:10" x14ac:dyDescent="0.25">
      <c r="A12" s="5" t="s">
        <v>6</v>
      </c>
      <c r="B12" s="6"/>
      <c r="C12" s="42"/>
      <c r="D12" s="42"/>
      <c r="E12" s="83"/>
      <c r="F12" s="117"/>
      <c r="G12" s="117"/>
      <c r="H12" s="117"/>
    </row>
    <row r="13" spans="1:10" x14ac:dyDescent="0.25">
      <c r="A13" s="7" t="s">
        <v>0</v>
      </c>
      <c r="B13" s="4"/>
      <c r="C13" s="75">
        <v>6620.0430555555558</v>
      </c>
      <c r="D13" s="75">
        <v>8850.328125</v>
      </c>
      <c r="E13" s="80">
        <v>3577.6125000000002</v>
      </c>
      <c r="F13" s="43">
        <v>13328.156646998043</v>
      </c>
      <c r="G13" s="43">
        <v>12633.591433037818</v>
      </c>
      <c r="H13" s="43">
        <v>11807.201055133093</v>
      </c>
    </row>
    <row r="14" spans="1:10" x14ac:dyDescent="0.25">
      <c r="A14" s="7" t="s">
        <v>1</v>
      </c>
      <c r="B14" s="4"/>
      <c r="C14" s="75">
        <v>8406.3875000000007</v>
      </c>
      <c r="D14" s="75">
        <v>7989.8715277777774</v>
      </c>
      <c r="E14" s="80">
        <v>4449.7444444444445</v>
      </c>
      <c r="F14" s="43">
        <v>11238.124920507202</v>
      </c>
      <c r="G14" s="43">
        <v>10847.429557395635</v>
      </c>
      <c r="H14" s="43">
        <v>10622.557090984616</v>
      </c>
    </row>
    <row r="15" spans="1:10" x14ac:dyDescent="0.25">
      <c r="A15" s="8" t="s">
        <v>4</v>
      </c>
      <c r="B15" s="6"/>
      <c r="C15" s="75">
        <v>3442.6500000000005</v>
      </c>
      <c r="D15" s="75">
        <v>3033.6000000000004</v>
      </c>
      <c r="E15" s="80">
        <v>2816.9541666666673</v>
      </c>
      <c r="F15" s="48">
        <v>9290.524715105028</v>
      </c>
      <c r="G15" s="48">
        <v>9095.4167304775092</v>
      </c>
      <c r="H15" s="48">
        <v>9143.8506372339816</v>
      </c>
    </row>
    <row r="16" spans="1:10" x14ac:dyDescent="0.25">
      <c r="A16" s="9" t="s">
        <v>5</v>
      </c>
      <c r="B16" s="10"/>
      <c r="C16" s="44">
        <f>SUM(C13:C15)</f>
        <v>18469.080555555556</v>
      </c>
      <c r="D16" s="44">
        <f t="shared" ref="D16" si="1">SUM(D13:D15)</f>
        <v>19873.79965277778</v>
      </c>
      <c r="E16" s="81">
        <f>SUM(E13:E15)</f>
        <v>10844.311111111112</v>
      </c>
      <c r="F16" s="44">
        <f>SUMPRODUCT(C13:C15,F13:F15)/C16</f>
        <v>11624.240198323434</v>
      </c>
      <c r="G16" s="44">
        <f>SUMPRODUCT(D13:D15,G13:G15)/D16</f>
        <v>11375.421826382471</v>
      </c>
      <c r="H16" s="44">
        <f>SUMPRODUCT(E13:E15,H13:H15)/E16</f>
        <v>10629.265562114964</v>
      </c>
      <c r="J16" s="73"/>
    </row>
    <row r="17" spans="1:8" ht="5.25" customHeight="1" x14ac:dyDescent="0.25">
      <c r="A17" s="11"/>
      <c r="B17" s="12"/>
      <c r="C17" s="49"/>
      <c r="D17" s="49"/>
      <c r="E17" s="82"/>
      <c r="F17" s="30"/>
      <c r="G17" s="30"/>
      <c r="H17" s="30"/>
    </row>
    <row r="18" spans="1:8" ht="15.75" thickBot="1" x14ac:dyDescent="0.3">
      <c r="A18" s="50" t="s">
        <v>8</v>
      </c>
      <c r="B18" s="51"/>
      <c r="C18" s="52">
        <f>C10+C16</f>
        <v>22875.140277777777</v>
      </c>
      <c r="D18" s="52">
        <f t="shared" ref="D18" si="2">D10+D16</f>
        <v>24253.79965277778</v>
      </c>
      <c r="E18" s="84">
        <f>E10+E16</f>
        <v>15236.311111111112</v>
      </c>
      <c r="F18" s="34"/>
      <c r="G18" s="34"/>
      <c r="H18" s="34"/>
    </row>
    <row r="19" spans="1:8" ht="15.75" thickTop="1" x14ac:dyDescent="0.25">
      <c r="A19" s="11"/>
      <c r="B19" s="12"/>
      <c r="C19" s="49"/>
      <c r="D19" s="49"/>
      <c r="E19" s="85"/>
      <c r="F19" s="30"/>
      <c r="G19" s="30"/>
      <c r="H19" s="30"/>
    </row>
    <row r="20" spans="1:8" x14ac:dyDescent="0.25">
      <c r="A20" s="5" t="s">
        <v>9</v>
      </c>
      <c r="B20" s="6"/>
      <c r="C20" s="42"/>
      <c r="D20" s="42"/>
      <c r="E20" s="83"/>
      <c r="F20" s="119"/>
      <c r="G20" s="119"/>
      <c r="H20" s="119"/>
    </row>
    <row r="21" spans="1:8" x14ac:dyDescent="0.25">
      <c r="A21" s="7" t="s">
        <v>0</v>
      </c>
      <c r="B21" s="4"/>
      <c r="C21" s="75">
        <v>8236.0110456666662</v>
      </c>
      <c r="D21" s="75">
        <v>7435.5062499999976</v>
      </c>
      <c r="E21" s="80">
        <v>1769.8086277777777</v>
      </c>
      <c r="F21" s="43">
        <v>16349.507328371845</v>
      </c>
      <c r="G21" s="43">
        <v>15164.608930947175</v>
      </c>
      <c r="H21" s="43">
        <v>15200.730763977257</v>
      </c>
    </row>
    <row r="22" spans="1:8" x14ac:dyDescent="0.25">
      <c r="A22" s="7" t="s">
        <v>1</v>
      </c>
      <c r="B22" s="4"/>
      <c r="C22" s="75">
        <v>13922.914543333332</v>
      </c>
      <c r="D22" s="75">
        <v>4830.7830555555556</v>
      </c>
      <c r="E22" s="80">
        <v>2771.9872222222225</v>
      </c>
      <c r="F22" s="43">
        <v>14788.854962789163</v>
      </c>
      <c r="G22" s="43">
        <v>14150.412630810881</v>
      </c>
      <c r="H22" s="43">
        <v>11287.971057107983</v>
      </c>
    </row>
    <row r="23" spans="1:8" x14ac:dyDescent="0.25">
      <c r="A23" s="8" t="s">
        <v>4</v>
      </c>
      <c r="B23" s="6"/>
      <c r="C23" s="75">
        <v>3129.5159722222229</v>
      </c>
      <c r="D23" s="75">
        <v>2388.7249999999999</v>
      </c>
      <c r="E23" s="80">
        <v>1667.0458333333329</v>
      </c>
      <c r="F23" s="48">
        <v>10565.388120468459</v>
      </c>
      <c r="G23" s="48">
        <v>9579.2976368268155</v>
      </c>
      <c r="H23" s="48">
        <v>9335.4245033630759</v>
      </c>
    </row>
    <row r="24" spans="1:8" ht="15.75" thickBot="1" x14ac:dyDescent="0.3">
      <c r="A24" s="50" t="s">
        <v>5</v>
      </c>
      <c r="B24" s="51"/>
      <c r="C24" s="52">
        <f>SUM(C21:C23)</f>
        <v>25288.441561222222</v>
      </c>
      <c r="D24" s="52">
        <f>SUM(D21:D23)</f>
        <v>14655.014305555555</v>
      </c>
      <c r="E24" s="84">
        <f>SUM(E21:E23)</f>
        <v>6208.8416833333331</v>
      </c>
      <c r="F24" s="52">
        <f>SUMPRODUCT(C21:C23,F21:F23)/C24</f>
        <v>14774.466696951273</v>
      </c>
      <c r="G24" s="52">
        <f>SUMPRODUCT(D21:D23,G21:G23)/D24</f>
        <v>13919.906289078161</v>
      </c>
      <c r="H24" s="52">
        <f>SUMPRODUCT(E21:E23,H21:H23)/E24</f>
        <v>11879.039645743416</v>
      </c>
    </row>
    <row r="25" spans="1:8" ht="15.75" thickTop="1" x14ac:dyDescent="0.25">
      <c r="A25" s="13"/>
      <c r="B25" s="4"/>
      <c r="C25" s="76"/>
      <c r="D25" s="76"/>
      <c r="E25" s="86"/>
      <c r="F25" s="36"/>
      <c r="G25" s="36"/>
      <c r="H25" s="36"/>
    </row>
    <row r="26" spans="1:8" x14ac:dyDescent="0.25">
      <c r="A26" s="5" t="s">
        <v>11</v>
      </c>
      <c r="B26" s="6"/>
      <c r="C26" s="40"/>
      <c r="D26" s="40"/>
      <c r="E26" s="87"/>
      <c r="F26" s="34"/>
      <c r="G26" s="34"/>
      <c r="H26" s="34"/>
    </row>
    <row r="27" spans="1:8" x14ac:dyDescent="0.25">
      <c r="A27" s="7" t="s">
        <v>0</v>
      </c>
      <c r="B27" s="4"/>
      <c r="C27" s="77">
        <f t="shared" ref="C27:E29" si="3">C21/(C7+C13)</f>
        <v>0.97640415009407666</v>
      </c>
      <c r="D27" s="77">
        <f t="shared" ref="D27" si="4">D21/(D7+D13)</f>
        <v>0.69651313411033888</v>
      </c>
      <c r="E27" s="88">
        <f t="shared" si="3"/>
        <v>0.32728096323058975</v>
      </c>
      <c r="F27" s="34"/>
      <c r="G27" s="34"/>
      <c r="H27" s="34"/>
    </row>
    <row r="28" spans="1:8" x14ac:dyDescent="0.25">
      <c r="A28" s="7" t="s">
        <v>1</v>
      </c>
      <c r="B28" s="4"/>
      <c r="C28" s="77">
        <f t="shared" si="3"/>
        <v>1.3554968683683812</v>
      </c>
      <c r="D28" s="77">
        <f t="shared" ref="D28" si="5">D22/(D8+D14)</f>
        <v>0.49219014654278531</v>
      </c>
      <c r="E28" s="88">
        <f t="shared" si="3"/>
        <v>0.44141720204466922</v>
      </c>
      <c r="F28" s="34"/>
      <c r="G28" s="34"/>
      <c r="H28" s="34"/>
    </row>
    <row r="29" spans="1:8" x14ac:dyDescent="0.25">
      <c r="A29" s="8" t="s">
        <v>4</v>
      </c>
      <c r="B29" s="6"/>
      <c r="C29" s="77">
        <f t="shared" si="3"/>
        <v>0.75072648752527138</v>
      </c>
      <c r="D29" s="77">
        <f t="shared" ref="D29" si="6">D23/(D9+D15)</f>
        <v>0.63469151875863528</v>
      </c>
      <c r="E29" s="88">
        <f t="shared" si="3"/>
        <v>0.46972875812005627</v>
      </c>
      <c r="F29" s="34"/>
      <c r="G29" s="34"/>
      <c r="H29" s="34"/>
    </row>
    <row r="30" spans="1:8" ht="15.75" thickBot="1" x14ac:dyDescent="0.3">
      <c r="A30" s="50" t="s">
        <v>5</v>
      </c>
      <c r="B30" s="51"/>
      <c r="C30" s="53">
        <f>C24/C18</f>
        <v>1.1054988627015705</v>
      </c>
      <c r="D30" s="53">
        <f>D24/D18</f>
        <v>0.60423581110422508</v>
      </c>
      <c r="E30" s="89">
        <f>E24/E18</f>
        <v>0.40750294727215974</v>
      </c>
      <c r="F30" s="39"/>
      <c r="G30" s="39"/>
      <c r="H30" s="39"/>
    </row>
    <row r="31" spans="1:8" ht="15.75" thickTop="1" x14ac:dyDescent="0.25"/>
    <row r="32" spans="1:8" ht="21.75" customHeight="1" x14ac:dyDescent="0.25">
      <c r="A32" s="121" t="s">
        <v>26</v>
      </c>
      <c r="B32" s="121"/>
      <c r="C32" s="121"/>
      <c r="D32" s="121"/>
      <c r="E32" s="121"/>
      <c r="F32" s="121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BFC3-2209-4A71-AF85-B2335A9F8E2A}">
  <sheetPr>
    <tabColor theme="8" tint="0.79998168889431442"/>
  </sheetPr>
  <dimension ref="A1:M40"/>
  <sheetViews>
    <sheetView topLeftCell="A13" workbookViewId="0">
      <selection activeCell="C49" sqref="C49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</row>
    <row r="2" spans="1:8" hidden="1" x14ac:dyDescent="0.25">
      <c r="A2" s="14">
        <v>2020</v>
      </c>
      <c r="B2" s="15">
        <v>10000</v>
      </c>
    </row>
    <row r="3" spans="1:8" hidden="1" x14ac:dyDescent="0.25">
      <c r="A3" s="14">
        <v>2021</v>
      </c>
      <c r="B3" s="15">
        <v>10000</v>
      </c>
    </row>
    <row r="4" spans="1:8" hidden="1" x14ac:dyDescent="0.25">
      <c r="A4" s="14">
        <v>2022</v>
      </c>
      <c r="B4" s="15">
        <v>10000</v>
      </c>
    </row>
    <row r="5" spans="1:8" hidden="1" x14ac:dyDescent="0.25">
      <c r="A5" s="14">
        <v>2023</v>
      </c>
      <c r="B5" s="15">
        <v>10000</v>
      </c>
    </row>
    <row r="6" spans="1:8" hidden="1" x14ac:dyDescent="0.25">
      <c r="A6" s="14">
        <v>2024</v>
      </c>
      <c r="B6" s="15">
        <v>10000</v>
      </c>
    </row>
    <row r="7" spans="1:8" hidden="1" x14ac:dyDescent="0.25">
      <c r="A7" s="14">
        <v>2025</v>
      </c>
      <c r="B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56" t="s">
        <v>24</v>
      </c>
      <c r="B15" s="54"/>
      <c r="C15" s="54"/>
      <c r="D15" s="54"/>
      <c r="E15" s="54"/>
      <c r="F15" s="57"/>
      <c r="G15" s="57"/>
      <c r="H15" s="57"/>
    </row>
    <row r="16" spans="1:8" x14ac:dyDescent="0.25">
      <c r="A16" s="2"/>
      <c r="B16" s="3"/>
      <c r="C16" s="58">
        <v>2022</v>
      </c>
      <c r="D16" s="58">
        <v>2023</v>
      </c>
      <c r="E16" s="78">
        <v>2024</v>
      </c>
      <c r="F16" s="58">
        <v>2022</v>
      </c>
      <c r="G16" s="58">
        <v>2023</v>
      </c>
      <c r="H16" s="58">
        <v>2024</v>
      </c>
    </row>
    <row r="17" spans="1:9" x14ac:dyDescent="0.25">
      <c r="A17" s="16"/>
      <c r="B17" s="1"/>
      <c r="C17" s="90"/>
      <c r="D17" s="90"/>
      <c r="E17" s="91"/>
      <c r="F17" s="61"/>
      <c r="G17" s="61"/>
      <c r="H17" s="61"/>
    </row>
    <row r="18" spans="1:9" x14ac:dyDescent="0.25">
      <c r="A18" s="5" t="s">
        <v>2</v>
      </c>
      <c r="B18" s="6"/>
      <c r="C18" s="117"/>
      <c r="D18" s="117"/>
      <c r="E18" s="118"/>
      <c r="F18" s="26"/>
      <c r="G18" s="26"/>
      <c r="H18" s="26"/>
    </row>
    <row r="19" spans="1:9" x14ac:dyDescent="0.25">
      <c r="A19" s="7" t="s">
        <v>13</v>
      </c>
      <c r="B19" s="4"/>
      <c r="C19" s="43">
        <v>4762</v>
      </c>
      <c r="D19" s="43">
        <v>4745</v>
      </c>
      <c r="E19" s="80">
        <v>4758</v>
      </c>
      <c r="F19" s="63"/>
      <c r="G19" s="63"/>
      <c r="H19" s="63"/>
    </row>
    <row r="20" spans="1:9" x14ac:dyDescent="0.25">
      <c r="A20" s="8" t="s">
        <v>18</v>
      </c>
      <c r="B20" s="6"/>
      <c r="C20" s="43">
        <v>1089</v>
      </c>
      <c r="D20" s="43">
        <v>1095</v>
      </c>
      <c r="E20" s="80">
        <v>1098</v>
      </c>
      <c r="F20" s="63"/>
      <c r="G20" s="63"/>
      <c r="H20" s="63"/>
    </row>
    <row r="21" spans="1:9" x14ac:dyDescent="0.25">
      <c r="A21" s="9" t="s">
        <v>5</v>
      </c>
      <c r="B21" s="10"/>
      <c r="C21" s="44">
        <f>C19+C20</f>
        <v>5851</v>
      </c>
      <c r="D21" s="44">
        <f t="shared" ref="D21" si="0">D19+D20</f>
        <v>5840</v>
      </c>
      <c r="E21" s="81">
        <f>E19+E20</f>
        <v>5856</v>
      </c>
      <c r="F21" s="30"/>
      <c r="G21" s="30"/>
      <c r="H21" s="30"/>
    </row>
    <row r="22" spans="1:9" ht="5.25" customHeight="1" x14ac:dyDescent="0.25">
      <c r="A22" s="11"/>
      <c r="B22" s="12"/>
      <c r="C22" s="41"/>
      <c r="D22" s="41"/>
      <c r="E22" s="85"/>
      <c r="F22" s="30"/>
      <c r="G22" s="30"/>
      <c r="H22" s="30"/>
      <c r="I22" s="1"/>
    </row>
    <row r="23" spans="1:9" x14ac:dyDescent="0.25">
      <c r="A23" s="5" t="s">
        <v>6</v>
      </c>
      <c r="B23" s="5"/>
      <c r="C23" s="42"/>
      <c r="D23" s="42"/>
      <c r="E23" s="83"/>
      <c r="F23" s="117"/>
      <c r="G23" s="117"/>
      <c r="H23" s="117"/>
    </row>
    <row r="24" spans="1:9" x14ac:dyDescent="0.25">
      <c r="A24" s="7" t="s">
        <v>13</v>
      </c>
      <c r="B24" s="4"/>
      <c r="C24" s="43">
        <v>6945.583333333333</v>
      </c>
      <c r="D24" s="43">
        <v>6549.4333333333334</v>
      </c>
      <c r="E24" s="80">
        <v>5050.8541666666661</v>
      </c>
      <c r="F24" s="43">
        <v>13742.40358928983</v>
      </c>
      <c r="G24" s="43">
        <v>13749.586486358832</v>
      </c>
      <c r="H24" s="43">
        <v>13724.373274135192</v>
      </c>
    </row>
    <row r="25" spans="1:9" x14ac:dyDescent="0.25">
      <c r="A25" s="8" t="s">
        <v>18</v>
      </c>
      <c r="B25" s="6"/>
      <c r="C25" s="43">
        <v>0</v>
      </c>
      <c r="D25" s="43">
        <v>0</v>
      </c>
      <c r="E25" s="80">
        <v>0</v>
      </c>
      <c r="F25" s="43">
        <v>0</v>
      </c>
      <c r="G25" s="43">
        <v>0</v>
      </c>
      <c r="H25" s="43">
        <v>0</v>
      </c>
    </row>
    <row r="26" spans="1:9" x14ac:dyDescent="0.25">
      <c r="A26" s="9" t="s">
        <v>5</v>
      </c>
      <c r="B26" s="10"/>
      <c r="C26" s="44">
        <f>SUM(C24:C25)</f>
        <v>6945.583333333333</v>
      </c>
      <c r="D26" s="44">
        <f>SUM(D24:D25)</f>
        <v>6549.4333333333334</v>
      </c>
      <c r="E26" s="81">
        <f>SUM(E24:E25)</f>
        <v>5050.8541666666661</v>
      </c>
      <c r="F26" s="71">
        <f>SUMPRODUCT(C24:C25,F24:F25)/C26</f>
        <v>13742.40358928983</v>
      </c>
      <c r="G26" s="71">
        <f>SUMPRODUCT(D24:D25,G24:G25)/D26</f>
        <v>13749.586486358832</v>
      </c>
      <c r="H26" s="71">
        <f>SUMPRODUCT(E24:E25,H24:H25)/E26</f>
        <v>13724.373274135192</v>
      </c>
    </row>
    <row r="27" spans="1:9" ht="5.25" customHeight="1" x14ac:dyDescent="0.25">
      <c r="A27" s="11"/>
      <c r="B27" s="12"/>
      <c r="C27" s="26"/>
      <c r="D27" s="26"/>
      <c r="E27" s="92"/>
      <c r="F27" s="32"/>
      <c r="G27" s="32"/>
      <c r="H27" s="32"/>
    </row>
    <row r="28" spans="1:9" ht="15.75" thickBot="1" x14ac:dyDescent="0.3">
      <c r="A28" s="50" t="s">
        <v>8</v>
      </c>
      <c r="B28" s="51"/>
      <c r="C28" s="52">
        <f>C21+C26</f>
        <v>12796.583333333332</v>
      </c>
      <c r="D28" s="52">
        <f>D21+D26</f>
        <v>12389.433333333334</v>
      </c>
      <c r="E28" s="84">
        <f>E21+E26</f>
        <v>10906.854166666666</v>
      </c>
      <c r="F28" s="65"/>
      <c r="G28" s="66"/>
      <c r="H28" s="66"/>
    </row>
    <row r="29" spans="1:9" ht="15.75" thickTop="1" x14ac:dyDescent="0.25">
      <c r="A29" s="11"/>
      <c r="B29" s="12"/>
      <c r="C29" s="41"/>
      <c r="D29" s="41"/>
      <c r="E29" s="85"/>
      <c r="F29" s="30"/>
      <c r="G29" s="30"/>
      <c r="H29" s="30"/>
    </row>
    <row r="30" spans="1:9" x14ac:dyDescent="0.25">
      <c r="A30" s="5" t="s">
        <v>9</v>
      </c>
      <c r="B30" s="5"/>
      <c r="C30" s="42"/>
      <c r="D30" s="42"/>
      <c r="E30" s="83"/>
      <c r="F30" s="119"/>
      <c r="G30" s="119"/>
      <c r="H30" s="119"/>
      <c r="I30" s="12"/>
    </row>
    <row r="31" spans="1:9" x14ac:dyDescent="0.25">
      <c r="A31" s="7" t="s">
        <v>13</v>
      </c>
      <c r="B31" s="4"/>
      <c r="C31" s="43">
        <v>5938.229166666667</v>
      </c>
      <c r="D31" s="43">
        <v>1367.6979166666665</v>
      </c>
      <c r="E31" s="80">
        <v>0.66666666666666652</v>
      </c>
      <c r="F31" s="43">
        <v>14388.347937898459</v>
      </c>
      <c r="G31" s="43">
        <v>14467.932324785615</v>
      </c>
      <c r="H31" s="43">
        <v>15893.348515039375</v>
      </c>
    </row>
    <row r="32" spans="1:9" x14ac:dyDescent="0.25">
      <c r="A32" s="8" t="s">
        <v>18</v>
      </c>
      <c r="B32" s="6"/>
      <c r="C32" s="43">
        <v>602</v>
      </c>
      <c r="D32" s="43">
        <v>0</v>
      </c>
      <c r="E32" s="80">
        <v>0</v>
      </c>
      <c r="F32" s="43">
        <v>10576.302240910407</v>
      </c>
      <c r="G32" s="43">
        <v>0</v>
      </c>
      <c r="H32" s="43">
        <v>0</v>
      </c>
    </row>
    <row r="33" spans="1:13" ht="15.75" thickBot="1" x14ac:dyDescent="0.3">
      <c r="A33" s="50" t="s">
        <v>5</v>
      </c>
      <c r="B33" s="51"/>
      <c r="C33" s="52">
        <f>SUM(C31:C32)</f>
        <v>6540.229166666667</v>
      </c>
      <c r="D33" s="52">
        <f>SUM(D31:D32)</f>
        <v>1367.6979166666665</v>
      </c>
      <c r="E33" s="84">
        <f>SUM(E31:E32)</f>
        <v>0.66666666666666652</v>
      </c>
      <c r="F33" s="52">
        <f>SUMPRODUCT(C31:C32,F31:F32)/C33</f>
        <v>14037.465506854162</v>
      </c>
      <c r="G33" s="52">
        <f>SUMPRODUCT(D31:D32,G31:G32)/D33</f>
        <v>14467.932324785615</v>
      </c>
      <c r="H33" s="52">
        <f>IFERROR(SUMPRODUCT(E31:E32,H31:H32)/E33,0)</f>
        <v>15893.348515039375</v>
      </c>
    </row>
    <row r="34" spans="1:13" ht="15.75" thickTop="1" x14ac:dyDescent="0.25">
      <c r="A34" s="13"/>
      <c r="B34" s="4"/>
      <c r="C34" s="36"/>
      <c r="D34" s="36"/>
      <c r="E34" s="86"/>
      <c r="F34" s="36"/>
      <c r="G34" s="36"/>
      <c r="H34" s="36"/>
    </row>
    <row r="35" spans="1:13" x14ac:dyDescent="0.25">
      <c r="A35" s="5" t="s">
        <v>11</v>
      </c>
      <c r="B35" s="5"/>
      <c r="C35" s="40"/>
      <c r="D35" s="40"/>
      <c r="E35" s="93"/>
      <c r="F35" s="65"/>
      <c r="G35" s="66"/>
      <c r="H35" s="66"/>
    </row>
    <row r="36" spans="1:13" x14ac:dyDescent="0.25">
      <c r="A36" s="7" t="s">
        <v>13</v>
      </c>
      <c r="B36" s="4"/>
      <c r="C36" s="77">
        <f t="shared" ref="C36:E37" si="1">IFERROR(C31/(C19+C24),"")</f>
        <v>0.50721220576407033</v>
      </c>
      <c r="D36" s="77">
        <f t="shared" si="1"/>
        <v>0.121094868268439</v>
      </c>
      <c r="E36" s="88">
        <f t="shared" si="1"/>
        <v>6.7965804704508029E-5</v>
      </c>
      <c r="F36" s="34"/>
      <c r="G36" s="66"/>
      <c r="H36" s="66"/>
    </row>
    <row r="37" spans="1:13" x14ac:dyDescent="0.25">
      <c r="A37" s="8" t="s">
        <v>18</v>
      </c>
      <c r="B37" s="6"/>
      <c r="C37" s="77">
        <f t="shared" si="1"/>
        <v>0.55280073461891643</v>
      </c>
      <c r="D37" s="77">
        <f t="shared" si="1"/>
        <v>0</v>
      </c>
      <c r="E37" s="88">
        <f t="shared" si="1"/>
        <v>0</v>
      </c>
      <c r="F37" s="34"/>
      <c r="G37" s="66"/>
      <c r="H37" s="66"/>
    </row>
    <row r="38" spans="1:13" ht="15.75" thickBot="1" x14ac:dyDescent="0.3">
      <c r="A38" s="50" t="s">
        <v>5</v>
      </c>
      <c r="B38" s="51"/>
      <c r="C38" s="53">
        <f>C33/C28</f>
        <v>0.51109182789676944</v>
      </c>
      <c r="D38" s="53">
        <f>D33/D28</f>
        <v>0.11039228993524049</v>
      </c>
      <c r="E38" s="89">
        <f>E33/E28</f>
        <v>6.1123643580393816E-5</v>
      </c>
      <c r="F38" s="39"/>
      <c r="G38" s="66"/>
      <c r="H38" s="66"/>
    </row>
    <row r="39" spans="1:13" ht="15.75" thickTop="1" x14ac:dyDescent="0.25">
      <c r="A39" s="11"/>
      <c r="B39" s="4"/>
      <c r="C39" s="4"/>
      <c r="D39" s="4"/>
      <c r="E39" s="4"/>
      <c r="F39" s="20"/>
      <c r="G39" s="20"/>
      <c r="H39" s="20"/>
      <c r="I39" s="20"/>
      <c r="J39" s="20"/>
      <c r="K39" s="20"/>
      <c r="L39" s="4"/>
      <c r="M39" s="21"/>
    </row>
    <row r="40" spans="1:13" ht="22.5" customHeight="1" x14ac:dyDescent="0.25">
      <c r="A40" s="121" t="s">
        <v>27</v>
      </c>
      <c r="B40" s="121"/>
      <c r="C40" s="121"/>
      <c r="D40" s="121"/>
      <c r="E40" s="121"/>
      <c r="F40" s="121"/>
      <c r="G40" s="121"/>
      <c r="H40" s="72"/>
      <c r="I40" s="22"/>
      <c r="J40" s="22"/>
      <c r="K40" s="22"/>
      <c r="L40" s="22"/>
      <c r="M40" s="22"/>
    </row>
  </sheetData>
  <mergeCells count="4">
    <mergeCell ref="A40:G40"/>
    <mergeCell ref="C18:E18"/>
    <mergeCell ref="F23:H23"/>
    <mergeCell ref="F30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5C95-AF0C-41F3-AC09-6FCD76EC1494}">
  <sheetPr>
    <tabColor theme="8" tint="0.79998168889431442"/>
  </sheetPr>
  <dimension ref="A1:M43"/>
  <sheetViews>
    <sheetView showGridLines="0" topLeftCell="A16" zoomScaleNormal="100" workbookViewId="0">
      <selection activeCell="D46" sqref="D46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56" t="s">
        <v>19</v>
      </c>
      <c r="B15" s="54"/>
      <c r="C15" s="54"/>
      <c r="D15" s="54"/>
      <c r="E15" s="54"/>
      <c r="F15" s="57"/>
      <c r="G15" s="57"/>
      <c r="H15" s="57"/>
    </row>
    <row r="16" spans="1:8" x14ac:dyDescent="0.25">
      <c r="A16" s="2"/>
      <c r="B16" s="3"/>
      <c r="C16" s="58">
        <v>2021</v>
      </c>
      <c r="D16" s="58">
        <v>2022</v>
      </c>
      <c r="E16" s="59">
        <v>2023</v>
      </c>
      <c r="F16" s="58">
        <v>2021</v>
      </c>
      <c r="G16" s="58">
        <v>2022</v>
      </c>
      <c r="H16" s="59">
        <v>2023</v>
      </c>
    </row>
    <row r="17" spans="1:9" x14ac:dyDescent="0.25">
      <c r="A17" s="16"/>
      <c r="B17" s="1"/>
      <c r="C17" s="60"/>
      <c r="D17" s="61"/>
      <c r="E17" s="61"/>
      <c r="F17" s="62"/>
      <c r="G17" s="61"/>
      <c r="H17" s="61"/>
    </row>
    <row r="18" spans="1:9" x14ac:dyDescent="0.25">
      <c r="A18" s="5" t="s">
        <v>2</v>
      </c>
      <c r="B18" s="6"/>
      <c r="C18" s="117" t="s">
        <v>3</v>
      </c>
      <c r="D18" s="117"/>
      <c r="E18" s="122"/>
      <c r="F18" s="25"/>
      <c r="G18" s="26"/>
      <c r="H18" s="26"/>
    </row>
    <row r="19" spans="1:9" x14ac:dyDescent="0.25">
      <c r="A19" s="7" t="s">
        <v>13</v>
      </c>
      <c r="B19" s="4"/>
      <c r="C19" s="43">
        <v>3780</v>
      </c>
      <c r="D19" s="43">
        <v>5110</v>
      </c>
      <c r="E19" s="43">
        <v>5110</v>
      </c>
      <c r="F19" s="64"/>
      <c r="G19" s="63"/>
      <c r="H19" s="63"/>
    </row>
    <row r="20" spans="1:9" x14ac:dyDescent="0.25">
      <c r="A20" s="8" t="s">
        <v>18</v>
      </c>
      <c r="B20" s="6"/>
      <c r="C20" s="43">
        <v>1389</v>
      </c>
      <c r="D20" s="43">
        <v>1825</v>
      </c>
      <c r="E20" s="43">
        <v>1825</v>
      </c>
      <c r="F20" s="64"/>
      <c r="G20" s="63"/>
      <c r="H20" s="63"/>
    </row>
    <row r="21" spans="1:9" x14ac:dyDescent="0.25">
      <c r="A21" s="9" t="s">
        <v>5</v>
      </c>
      <c r="B21" s="10"/>
      <c r="C21" s="44">
        <f>C19+C20</f>
        <v>5169</v>
      </c>
      <c r="D21" s="44">
        <f t="shared" ref="D21:E21" si="0">D19+D20</f>
        <v>6935</v>
      </c>
      <c r="E21" s="44">
        <f t="shared" si="0"/>
        <v>6935</v>
      </c>
      <c r="F21" s="29"/>
      <c r="G21" s="30"/>
      <c r="H21" s="30"/>
    </row>
    <row r="22" spans="1:9" ht="5.25" customHeight="1" x14ac:dyDescent="0.25">
      <c r="A22" s="11"/>
      <c r="B22" s="12"/>
      <c r="C22" s="39"/>
      <c r="D22" s="41"/>
      <c r="E22" s="41"/>
      <c r="F22" s="29"/>
      <c r="G22" s="30"/>
      <c r="H22" s="30"/>
      <c r="I22" s="1"/>
    </row>
    <row r="23" spans="1:9" x14ac:dyDescent="0.25">
      <c r="A23" s="17" t="s">
        <v>6</v>
      </c>
      <c r="B23" s="4"/>
      <c r="C23" s="40"/>
      <c r="D23" s="42"/>
      <c r="E23" s="42"/>
      <c r="F23" s="123" t="s">
        <v>7</v>
      </c>
      <c r="G23" s="117"/>
      <c r="H23" s="117"/>
    </row>
    <row r="24" spans="1:9" x14ac:dyDescent="0.25">
      <c r="A24" s="18" t="s">
        <v>16</v>
      </c>
      <c r="B24" s="19"/>
      <c r="C24" s="43">
        <v>30</v>
      </c>
      <c r="D24" s="43">
        <v>0</v>
      </c>
      <c r="E24" s="43">
        <v>0</v>
      </c>
      <c r="F24" s="68">
        <v>19150</v>
      </c>
      <c r="G24" s="43">
        <v>0</v>
      </c>
      <c r="H24" s="69">
        <v>0</v>
      </c>
    </row>
    <row r="25" spans="1:9" x14ac:dyDescent="0.25">
      <c r="A25" s="7" t="s">
        <v>13</v>
      </c>
      <c r="B25" s="4"/>
      <c r="C25" s="43">
        <v>4719</v>
      </c>
      <c r="D25" s="43">
        <v>6884</v>
      </c>
      <c r="E25" s="43">
        <v>5819</v>
      </c>
      <c r="F25" s="47">
        <v>15243</v>
      </c>
      <c r="G25" s="43">
        <v>15188</v>
      </c>
      <c r="H25" s="43">
        <v>15171</v>
      </c>
    </row>
    <row r="26" spans="1:9" x14ac:dyDescent="0.25">
      <c r="A26" s="8" t="s">
        <v>18</v>
      </c>
      <c r="B26" s="6"/>
      <c r="C26" s="43">
        <v>0</v>
      </c>
      <c r="D26" s="43">
        <v>0</v>
      </c>
      <c r="E26" s="43">
        <v>0</v>
      </c>
      <c r="F26" s="47">
        <v>0</v>
      </c>
      <c r="G26" s="43">
        <v>0</v>
      </c>
      <c r="H26" s="43">
        <v>0</v>
      </c>
    </row>
    <row r="27" spans="1:9" x14ac:dyDescent="0.25">
      <c r="A27" s="9" t="s">
        <v>5</v>
      </c>
      <c r="B27" s="10"/>
      <c r="C27" s="44">
        <f>SUM(C24:C26)</f>
        <v>4749</v>
      </c>
      <c r="D27" s="44">
        <f t="shared" ref="D27:E27" si="1">SUM(D24:D26)</f>
        <v>6884</v>
      </c>
      <c r="E27" s="44">
        <f t="shared" si="1"/>
        <v>5819</v>
      </c>
      <c r="F27" s="70">
        <f>SUMPRODUCT(C24:C26,F24:F26)/C27</f>
        <v>15267.680985470626</v>
      </c>
      <c r="G27" s="71">
        <f>SUMPRODUCT(D24:D26,G24:G26)/D27</f>
        <v>15188</v>
      </c>
      <c r="H27" s="71">
        <f>SUMPRODUCT(E24:E26,H24:H26)/E27</f>
        <v>15171</v>
      </c>
    </row>
    <row r="28" spans="1:9" ht="5.25" customHeight="1" x14ac:dyDescent="0.25">
      <c r="A28" s="11"/>
      <c r="B28" s="12"/>
      <c r="C28" s="39"/>
      <c r="D28" s="26"/>
      <c r="E28" s="26"/>
      <c r="F28" s="31"/>
      <c r="G28" s="32"/>
      <c r="H28" s="32"/>
    </row>
    <row r="29" spans="1:9" x14ac:dyDescent="0.25">
      <c r="A29" s="9" t="s">
        <v>8</v>
      </c>
      <c r="B29" s="10"/>
      <c r="C29" s="44">
        <f>C21+C27</f>
        <v>9918</v>
      </c>
      <c r="D29" s="44">
        <f>D21+D27</f>
        <v>13819</v>
      </c>
      <c r="E29" s="44">
        <f>E21+E27</f>
        <v>12754</v>
      </c>
      <c r="F29" s="37"/>
      <c r="G29" s="65"/>
      <c r="H29" s="66"/>
    </row>
    <row r="30" spans="1:9" x14ac:dyDescent="0.25">
      <c r="A30" s="11"/>
      <c r="B30" s="12"/>
      <c r="C30" s="39"/>
      <c r="D30" s="41"/>
      <c r="E30" s="41"/>
      <c r="F30" s="29"/>
      <c r="G30" s="30"/>
      <c r="H30" s="30"/>
    </row>
    <row r="31" spans="1:9" x14ac:dyDescent="0.25">
      <c r="A31" s="17" t="s">
        <v>9</v>
      </c>
      <c r="B31" s="4"/>
      <c r="C31" s="40"/>
      <c r="D31" s="42"/>
      <c r="E31" s="42"/>
      <c r="F31" s="124" t="s">
        <v>10</v>
      </c>
      <c r="G31" s="119"/>
      <c r="H31" s="119"/>
      <c r="I31" s="12"/>
    </row>
    <row r="32" spans="1:9" x14ac:dyDescent="0.25">
      <c r="A32" s="18" t="s">
        <v>16</v>
      </c>
      <c r="B32" s="19"/>
      <c r="C32" s="43">
        <v>30</v>
      </c>
      <c r="D32" s="43">
        <v>0</v>
      </c>
      <c r="E32" s="43">
        <v>0</v>
      </c>
      <c r="F32" s="68">
        <v>19350</v>
      </c>
      <c r="G32" s="69">
        <v>0</v>
      </c>
      <c r="H32" s="69">
        <v>0</v>
      </c>
    </row>
    <row r="33" spans="1:13" x14ac:dyDescent="0.25">
      <c r="A33" s="7" t="s">
        <v>13</v>
      </c>
      <c r="B33" s="4"/>
      <c r="C33" s="43">
        <v>6789</v>
      </c>
      <c r="D33" s="43">
        <v>3572</v>
      </c>
      <c r="E33" s="43">
        <v>1017</v>
      </c>
      <c r="F33" s="47">
        <v>15308</v>
      </c>
      <c r="G33" s="43">
        <v>16797</v>
      </c>
      <c r="H33" s="43">
        <v>16692</v>
      </c>
    </row>
    <row r="34" spans="1:13" x14ac:dyDescent="0.25">
      <c r="A34" s="8" t="s">
        <v>18</v>
      </c>
      <c r="B34" s="6"/>
      <c r="C34" s="43">
        <v>1083</v>
      </c>
      <c r="D34" s="43">
        <v>121</v>
      </c>
      <c r="E34" s="43">
        <v>0</v>
      </c>
      <c r="F34" s="47">
        <v>11606</v>
      </c>
      <c r="G34" s="43">
        <v>10618</v>
      </c>
      <c r="H34" s="43">
        <v>0</v>
      </c>
    </row>
    <row r="35" spans="1:13" x14ac:dyDescent="0.25">
      <c r="A35" s="9" t="s">
        <v>5</v>
      </c>
      <c r="B35" s="10"/>
      <c r="C35" s="44">
        <f>SUM(C32:C34)</f>
        <v>7902</v>
      </c>
      <c r="D35" s="44">
        <f t="shared" ref="D35:E35" si="2">SUM(D32:D34)</f>
        <v>3693</v>
      </c>
      <c r="E35" s="44">
        <f t="shared" si="2"/>
        <v>1017</v>
      </c>
      <c r="F35" s="70">
        <f>SUMPRODUCT(C32:C34,F32:F34)/C35</f>
        <v>14815.971905846622</v>
      </c>
      <c r="G35" s="71">
        <f>SUMPRODUCT(D32:D34,G32:G34)/D35</f>
        <v>16594.546980774438</v>
      </c>
      <c r="H35" s="71">
        <f>SUMPRODUCT(E32:E34,H32:H34)/E35</f>
        <v>16692</v>
      </c>
    </row>
    <row r="36" spans="1:13" x14ac:dyDescent="0.25">
      <c r="A36" s="13"/>
      <c r="B36" s="4"/>
      <c r="C36" s="34"/>
      <c r="D36" s="36"/>
      <c r="E36" s="36"/>
      <c r="F36" s="35"/>
      <c r="G36" s="36"/>
      <c r="H36" s="36"/>
    </row>
    <row r="37" spans="1:13" x14ac:dyDescent="0.25">
      <c r="A37" s="17" t="s">
        <v>11</v>
      </c>
      <c r="B37" s="4"/>
      <c r="C37" s="40"/>
      <c r="D37" s="40"/>
      <c r="E37" s="67"/>
      <c r="F37" s="37"/>
      <c r="G37" s="65"/>
      <c r="H37" s="66"/>
    </row>
    <row r="38" spans="1:13" x14ac:dyDescent="0.25">
      <c r="A38" s="18" t="s">
        <v>16</v>
      </c>
      <c r="B38" s="19"/>
      <c r="C38" s="45">
        <f>IFERROR(C32/(C24),"")</f>
        <v>1</v>
      </c>
      <c r="D38" s="45" t="str">
        <f>IFERROR(D32/(D24),"")</f>
        <v/>
      </c>
      <c r="E38" s="45" t="str">
        <f>IFERROR(E32/(E24),"")</f>
        <v/>
      </c>
      <c r="F38" s="37"/>
      <c r="G38" s="65"/>
      <c r="H38" s="66"/>
    </row>
    <row r="39" spans="1:13" x14ac:dyDescent="0.25">
      <c r="A39" s="7" t="s">
        <v>13</v>
      </c>
      <c r="B39" s="4"/>
      <c r="C39" s="45">
        <f t="shared" ref="C39:E40" si="3">IFERROR(C33/(C19+C25),"")</f>
        <v>0.79879985880691851</v>
      </c>
      <c r="D39" s="45">
        <f t="shared" si="3"/>
        <v>0.29781557445389362</v>
      </c>
      <c r="E39" s="45">
        <f t="shared" si="3"/>
        <v>9.3055174306889921E-2</v>
      </c>
      <c r="F39" s="33"/>
      <c r="G39" s="34"/>
      <c r="H39" s="66"/>
    </row>
    <row r="40" spans="1:13" x14ac:dyDescent="0.25">
      <c r="A40" s="8" t="s">
        <v>18</v>
      </c>
      <c r="B40" s="6"/>
      <c r="C40" s="45">
        <f t="shared" si="3"/>
        <v>0.77969762419006483</v>
      </c>
      <c r="D40" s="45">
        <f t="shared" si="3"/>
        <v>6.6301369863013701E-2</v>
      </c>
      <c r="E40" s="45">
        <f t="shared" si="3"/>
        <v>0</v>
      </c>
      <c r="F40" s="33"/>
      <c r="G40" s="34"/>
      <c r="H40" s="66"/>
    </row>
    <row r="41" spans="1:13" x14ac:dyDescent="0.25">
      <c r="A41" s="9" t="s">
        <v>5</v>
      </c>
      <c r="B41" s="10"/>
      <c r="C41" s="46">
        <f>C35/C29</f>
        <v>0.79673321234119787</v>
      </c>
      <c r="D41" s="46">
        <f t="shared" ref="D41:E41" si="4">D35/D29</f>
        <v>0.26724075548158333</v>
      </c>
      <c r="E41" s="46">
        <f t="shared" si="4"/>
        <v>7.9739689509173595E-2</v>
      </c>
      <c r="F41" s="38"/>
      <c r="G41" s="39"/>
      <c r="H41" s="66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121" t="s">
        <v>12</v>
      </c>
      <c r="B43" s="121"/>
      <c r="C43" s="121"/>
      <c r="D43" s="121"/>
      <c r="E43" s="121"/>
      <c r="F43" s="121"/>
      <c r="G43" s="121"/>
      <c r="H43" s="121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8F6D069262FF4692F1F3F6E71C9DE9" ma:contentTypeVersion="11" ma:contentTypeDescription="Opret et nyt dokument." ma:contentTypeScope="" ma:versionID="9b0f7009301c935714ef285198f9ac36">
  <xsd:schema xmlns:xsd="http://www.w3.org/2001/XMLSchema" xmlns:xs="http://www.w3.org/2001/XMLSchema" xmlns:p="http://schemas.microsoft.com/office/2006/metadata/properties" xmlns:ns2="05d64fb2-032a-4a1a-8511-276e58ccece1" xmlns:ns3="2bf7260a-e961-4457-a81a-c5ede8eca321" targetNamespace="http://schemas.microsoft.com/office/2006/metadata/properties" ma:root="true" ma:fieldsID="5883e1a68341acf6788e2826b4d41d8c" ns2:_="" ns3:_="">
    <xsd:import namespace="05d64fb2-032a-4a1a-8511-276e58ccece1"/>
    <xsd:import namespace="2bf7260a-e961-4457-a81a-c5ede8eca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64fb2-032a-4a1a-8511-276e58cce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7260a-e961-4457-a81a-c5ede8eca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D4C80-CE88-41DB-B3FA-674D6FCB3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64fb2-032a-4a1a-8511-276e58ccece1"/>
    <ds:schemaRef ds:uri="2bf7260a-e961-4457-a81a-c5ede8eca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01e67231-8fe4-4ccc-9d1f-3c5d3125e25c}" enabled="0" method="" siteId="{01e67231-8fe4-4ccc-9d1f-3c5d3125e2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 in Values</vt:lpstr>
      <vt:lpstr>Dry Cargo Table Q4 2021</vt:lpstr>
      <vt:lpstr>Tankers Table Q4 2021</vt:lpstr>
      <vt:lpstr>Tanker Owner Table Q1 2021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Jonas Pappot</cp:lastModifiedBy>
  <dcterms:created xsi:type="dcterms:W3CDTF">2020-01-28T08:30:20Z</dcterms:created>
  <dcterms:modified xsi:type="dcterms:W3CDTF">2022-03-02T14:35:23Z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0x010100948F6D069262FF4692F1F3F6E71C9DE9</vt:lpwstr>
  </property>
</Properties>
</file>